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공사\Desktop\"/>
    </mc:Choice>
  </mc:AlternateContent>
  <bookViews>
    <workbookView xWindow="0" yWindow="0" windowWidth="28800" windowHeight="12285" activeTab="3"/>
    <workbookView xWindow="28680" yWindow="-120" windowWidth="29040" windowHeight="15840" activeTab="3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  <sheet name="기계경비" sheetId="2" r:id="rId5"/>
  </sheets>
  <definedNames>
    <definedName name="_xlnm.Print_Area" localSheetId="4">기계경비!$A$1:$AD$114</definedName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B4" i="4"/>
  <c r="A4" i="4"/>
  <c r="C5" i="3" l="1"/>
  <c r="B5" i="3"/>
  <c r="V32" i="5"/>
  <c r="V31" i="5"/>
  <c r="O50" i="5"/>
  <c r="F7" i="5"/>
  <c r="AB5" i="2"/>
  <c r="AC5" i="2" s="1"/>
  <c r="D4" i="4"/>
  <c r="E5" i="3" s="1"/>
  <c r="K6" i="5"/>
  <c r="K7" i="5"/>
  <c r="E8" i="5"/>
  <c r="H7" i="5" l="1"/>
  <c r="J7" i="5"/>
  <c r="F8" i="5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L7" i="5" l="1"/>
  <c r="T80" i="1"/>
  <c r="AC69" i="1"/>
  <c r="AC73" i="1" s="1"/>
  <c r="I88" i="1" l="1"/>
  <c r="I85" i="1"/>
  <c r="I91" i="1"/>
  <c r="AB16" i="1"/>
  <c r="Z16" i="1"/>
  <c r="AC12" i="1"/>
  <c r="AC16" i="1" s="1"/>
  <c r="AA8" i="2"/>
  <c r="AA4" i="2" s="1"/>
  <c r="G9" i="5" s="1"/>
  <c r="Z6" i="2"/>
  <c r="L20" i="1"/>
  <c r="N23" i="1" s="1"/>
  <c r="Q23" i="1"/>
  <c r="K23" i="1"/>
  <c r="H23" i="1"/>
  <c r="E24" i="1"/>
  <c r="AA12" i="1"/>
  <c r="AA16" i="1" s="1"/>
  <c r="H9" i="5" l="1"/>
  <c r="AC6" i="2"/>
  <c r="AB4" i="2"/>
  <c r="I9" i="5" s="1"/>
  <c r="J7" i="2"/>
  <c r="Z7" i="2" s="1"/>
  <c r="Z4" i="2" s="1"/>
  <c r="E9" i="5" s="1"/>
  <c r="E88" i="1"/>
  <c r="O88" i="1" s="1"/>
  <c r="AA88" i="1" s="1"/>
  <c r="AA94" i="1" s="1"/>
  <c r="AA118" i="1" s="1"/>
  <c r="AA63" i="1" s="1"/>
  <c r="E31" i="1"/>
  <c r="AC8" i="2"/>
  <c r="T23" i="1"/>
  <c r="I34" i="1" s="1"/>
  <c r="J9" i="5" l="1"/>
  <c r="F9" i="5"/>
  <c r="AC7" i="2"/>
  <c r="AC4" i="2" s="1"/>
  <c r="H8" i="5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F6" i="5" l="1"/>
  <c r="E4" i="4" s="1"/>
  <c r="H6" i="5"/>
  <c r="K9" i="5"/>
  <c r="L9" i="5"/>
  <c r="J8" i="5"/>
  <c r="K8" i="5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L8" i="5"/>
  <c r="Z37" i="1"/>
  <c r="Z61" i="1" s="1"/>
  <c r="Z6" i="1" s="1"/>
  <c r="AC94" i="1"/>
  <c r="AC118" i="1" s="1"/>
  <c r="AC63" i="1" s="1"/>
  <c r="L6" i="5" l="1"/>
  <c r="J6" i="5"/>
  <c r="G4" i="4" s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>
  <authors>
    <author/>
  </authors>
  <commentList>
    <comment ref="O4" authorId="0" shapeId="0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<sst xmlns="http://schemas.openxmlformats.org/spreadsheetml/2006/main" count="184" uniqueCount="92">
  <si>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</si>
  <si>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</si>
  <si>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</si>
  <si>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</si>
  <si>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</si>
  <si>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</si>
  <si>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</si>
  <si>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</si>
  <si>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</si>
  <si>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</si>
  <si>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</si>
  <si>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</si>
  <si>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</si>
  <si>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</si>
  <si>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</si>
  <si>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</si>
  <si>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</si>
  <si>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</si>
  <si>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</si>
  <si>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</si>
  <si>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</si>
  <si>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</si>
  <si>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</si>
  <si>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</si>
  <si>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</si>
  <si>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</si>
  <si>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</si>
  <si>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</si>
  <si>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</si>
  <si>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</si>
  <si>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</si>
  <si>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</si>
  <si>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</si>
  <si>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</si>
  <si>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</si>
  <si>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</si>
  <si>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</si>
  <si>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</si>
  <si>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</si>
  <si>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</si>
  <si>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</si>
  <si>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</si>
  <si>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</si>
  <si>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</si>
  <si>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</si>
  <si>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</si>
  <si>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</si>
  <si>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</si>
  <si>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</si>
  <si>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</si>
  <si>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</si>
  <si>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</si>
  <si>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</si>
  <si>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</si>
  <si>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</si>
  <si>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</si>
  <si>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</si>
  <si>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</si>
  <si>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</si>
  <si>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</si>
  <si>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</si>
  <si>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</si>
  <si>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</si>
  <si>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</si>
  <si>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</si>
  <si>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</si>
  <si>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</si>
  <si>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</si>
  <si>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</si>
  <si>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</si>
  <si>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</si>
  <si>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</si>
  <si>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</si>
  <si>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</si>
  <si>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</si>
  <si>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>1일시공량</t>
    <phoneticPr fontId="3" type="noConversion"/>
  </si>
  <si>
    <t>수량</t>
    <phoneticPr fontId="3" type="noConversion"/>
  </si>
  <si>
    <t>hr</t>
    <phoneticPr fontId="3" type="noConversion"/>
  </si>
  <si>
    <t xml:space="preserve"> 제    1 호표</t>
    <phoneticPr fontId="3" type="noConversion"/>
  </si>
  <si>
    <t>`</t>
    <phoneticPr fontId="3" type="noConversion"/>
  </si>
  <si>
    <t>크레인</t>
    <phoneticPr fontId="3" type="noConversion"/>
  </si>
  <si>
    <t>10 TON</t>
    <phoneticPr fontId="3" type="noConversion"/>
  </si>
  <si>
    <t>특별인부</t>
    <phoneticPr fontId="3" type="noConversion"/>
  </si>
  <si>
    <t>보통인부</t>
    <phoneticPr fontId="3" type="noConversion"/>
  </si>
  <si>
    <t>10 TON</t>
    <phoneticPr fontId="3" type="noConversion"/>
  </si>
  <si>
    <t>크레인(타이어)</t>
    <phoneticPr fontId="3" type="noConversion"/>
  </si>
  <si>
    <t>1호표</t>
    <phoneticPr fontId="3" type="noConversion"/>
  </si>
  <si>
    <t>기</t>
    <phoneticPr fontId="3" type="noConversion"/>
  </si>
  <si>
    <t>WJSM</t>
    <phoneticPr fontId="3" type="noConversion"/>
  </si>
  <si>
    <t xml:space="preserve">박스형 간이흙막이 설치 및 해체 </t>
    <phoneticPr fontId="3" type="noConversion"/>
  </si>
  <si>
    <t>H= 4.0 이하</t>
    <phoneticPr fontId="3" type="noConversion"/>
  </si>
  <si>
    <t>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</si>
</sst>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41" fontId="21" fillId="2" borderId="36" xfId="1" applyFont="1" applyFill="1" applyBorder="1" applyAlignment="1">
      <alignment vertical="center" shrinkToFit="1"/>
    </xf>
    <xf numFmtId="41" fontId="22" fillId="2" borderId="36" xfId="1" applyFont="1" applyFill="1" applyBorder="1" applyAlignment="1">
      <alignment vertical="center" shrinkToFit="1"/>
    </xf>
    <xf numFmtId="0" fontId="21" fillId="2" borderId="37" xfId="0" applyFont="1" applyFill="1" applyBorder="1" applyAlignment="1">
      <alignment horizontal="center" vertical="center" shrinkToFit="1"/>
    </xf>
    <xf numFmtId="41" fontId="21" fillId="2" borderId="37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7" xfId="0" applyNumberFormat="1" applyFont="1" applyFill="1" applyBorder="1" applyAlignment="1">
      <alignment horizontal="center" vertical="center" shrinkToFit="1"/>
    </xf>
    <xf numFmtId="178" fontId="14" fillId="2" borderId="37" xfId="0" applyNumberFormat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9" fontId="14" fillId="2" borderId="38" xfId="0" applyNumberFormat="1" applyFont="1" applyFill="1" applyBorder="1" applyAlignment="1">
      <alignment horizontal="left" vertical="center" shrinkToFit="1"/>
    </xf>
    <xf numFmtId="49" fontId="14" fillId="2" borderId="38" xfId="0" applyNumberFormat="1" applyFont="1" applyFill="1" applyBorder="1" applyAlignment="1">
      <alignment horizontal="center" vertical="center" shrinkToFit="1"/>
    </xf>
    <xf numFmtId="178" fontId="14" fillId="2" borderId="38" xfId="0" applyNumberFormat="1" applyFont="1" applyFill="1" applyBorder="1" applyAlignment="1">
      <alignment horizontal="right" vertical="center" shrinkToFit="1"/>
    </xf>
    <xf numFmtId="41" fontId="14" fillId="2" borderId="38" xfId="1" applyFont="1" applyFill="1" applyBorder="1" applyAlignment="1">
      <alignment horizontal="right" vertical="center" shrinkToFit="1"/>
    </xf>
    <xf numFmtId="41" fontId="14" fillId="2" borderId="38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vertical="center" shrinkToFit="1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right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left" vertical="center"/>
    </xf>
    <xf numFmtId="176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3" fontId="11" fillId="2" borderId="43" xfId="0" applyNumberFormat="1" applyFont="1" applyFill="1" applyBorder="1">
      <alignment vertical="center"/>
    </xf>
    <xf numFmtId="176" fontId="11" fillId="2" borderId="40" xfId="0" applyNumberFormat="1" applyFont="1" applyFill="1" applyBorder="1">
      <alignment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2" borderId="44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left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41" fontId="21" fillId="2" borderId="45" xfId="1" applyFont="1" applyFill="1" applyBorder="1" applyAlignment="1">
      <alignment vertical="center" shrinkToFit="1"/>
    </xf>
    <xf numFmtId="41" fontId="20" fillId="2" borderId="45" xfId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178" fontId="14" fillId="2" borderId="0" xfId="0" applyNumberFormat="1" applyFont="1" applyFill="1" applyAlignment="1">
      <alignment horizontal="righ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49" fontId="20" fillId="2" borderId="0" xfId="0" applyNumberFormat="1" applyFont="1" applyFill="1" applyAlignment="1">
      <alignment horizontal="left" vertical="center" shrinkToFit="1"/>
    </xf>
    <xf numFmtId="0" fontId="21" fillId="2" borderId="0" xfId="0" applyFont="1" applyFill="1" applyAlignment="1">
      <alignment shrinkToFit="1"/>
    </xf>
    <xf numFmtId="41" fontId="21" fillId="2" borderId="0" xfId="1" applyFont="1" applyFill="1" applyBorder="1" applyAlignment="1">
      <alignment vertical="center" shrinkToFit="1"/>
    </xf>
    <xf numFmtId="41" fontId="22" fillId="2" borderId="0" xfId="1" applyFont="1" applyFill="1" applyBorder="1" applyAlignment="1">
      <alignment vertical="center" shrinkToFit="1"/>
    </xf>
    <xf numFmtId="49" fontId="20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41" fontId="20" fillId="2" borderId="0" xfId="1" applyFont="1" applyFill="1" applyBorder="1" applyAlignment="1">
      <alignment horizontal="center" vertical="center" shrinkToFit="1"/>
    </xf>
    <xf numFmtId="2" fontId="14" fillId="2" borderId="37" xfId="0" applyNumberFormat="1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left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22" fillId="2" borderId="45" xfId="0" applyFont="1" applyFill="1" applyBorder="1" applyAlignment="1">
      <alignment horizontal="center" vertical="center" shrinkToFit="1"/>
    </xf>
    <xf numFmtId="41" fontId="22" fillId="2" borderId="45" xfId="1" applyFont="1" applyFill="1" applyBorder="1" applyAlignment="1">
      <alignment vertical="center" shrinkToFit="1"/>
    </xf>
    <xf numFmtId="41" fontId="14" fillId="2" borderId="45" xfId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41" fontId="21" fillId="4" borderId="37" xfId="1" applyFont="1" applyFill="1" applyBorder="1" applyAlignment="1">
      <alignment vertical="center" shrinkToFit="1"/>
    </xf>
    <xf numFmtId="0" fontId="30" fillId="2" borderId="37" xfId="0" applyFont="1" applyFill="1" applyBorder="1" applyAlignment="1">
      <alignment horizontal="center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3" fontId="11" fillId="2" borderId="32" xfId="0" applyNumberFormat="1" applyFont="1" applyFill="1" applyBorder="1">
      <alignment vertical="center"/>
    </xf>
    <xf numFmtId="177" fontId="11" fillId="2" borderId="28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">
    <dxf>
      <numFmt numFmtId="181" formatCode="#,###"/>
    </dxf>
    <dxf>
      <numFmt numFmtId="181" formatCode="#,###"/>
    </dxf>
    <dxf>
      <numFmt numFmtId="181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124240</xdr:colOff>
      <xdr:row>11</xdr:row>
      <xdr:rowOff>16565</xdr:rowOff>
    </xdr:from>
    <xdr:to>
      <xdr:col>1</xdr:col>
      <xdr:colOff>1606828</xdr:colOff>
      <xdr:row>32</xdr:row>
      <xdr:rowOff>165652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40" y="2898913"/>
          <a:ext cx="4480892" cy="5541065"/>
        </a:xfrm>
        <a:prstGeom prst="rect">
          <a:avLst/>
        </a:prstGeom>
      </xdr:spPr>
    </xdr:pic>
    <xdr:clientData/>
  </xdr:twoCellAnchor>
  <xdr:twoCellAnchor editAs="oneCell">
    <xdr:from>
      <xdr:col>5</xdr:col>
      <xdr:colOff>836544</xdr:colOff>
      <xdr:row>11</xdr:row>
      <xdr:rowOff>76335</xdr:rowOff>
    </xdr:from>
    <xdr:to>
      <xdr:col>11</xdr:col>
      <xdr:colOff>464241</xdr:colOff>
      <xdr:row>31</xdr:row>
      <xdr:rowOff>57977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7979" y="2958683"/>
          <a:ext cx="4547566" cy="5116859"/>
        </a:xfrm>
        <a:prstGeom prst="rect">
          <a:avLst/>
        </a:prstGeom>
      </xdr:spPr>
    </xdr:pic>
    <xdr:clientData/>
  </xdr:twoCellAnchor>
  <xdr:twoCellAnchor>
    <xdr:from>
      <xdr:col>6</xdr:col>
      <xdr:colOff>124239</xdr:colOff>
      <xdr:row>16</xdr:row>
      <xdr:rowOff>1656</xdr:rowOff>
    </xdr:from>
    <xdr:to>
      <xdr:col>9</xdr:col>
      <xdr:colOff>182217</xdr:colOff>
      <xdr:row>17</xdr:row>
      <xdr:rowOff>149087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843630" y="4167808"/>
          <a:ext cx="2459935" cy="40419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599720</xdr:colOff>
      <xdr:row>22</xdr:row>
      <xdr:rowOff>77932</xdr:rowOff>
    </xdr:from>
    <xdr:to>
      <xdr:col>1</xdr:col>
      <xdr:colOff>1316297</xdr:colOff>
      <xdr:row>24</xdr:row>
      <xdr:rowOff>183173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603758" y="5778278"/>
          <a:ext cx="716577" cy="61812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410621</xdr:colOff>
      <xdr:row>20</xdr:row>
      <xdr:rowOff>113418</xdr:rowOff>
    </xdr:from>
    <xdr:to>
      <xdr:col>0</xdr:col>
      <xdr:colOff>2882346</xdr:colOff>
      <xdr:row>21</xdr:row>
      <xdr:rowOff>182216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0621" y="5306614"/>
          <a:ext cx="2471725" cy="32555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487637</xdr:colOff>
      <xdr:row>28</xdr:row>
      <xdr:rowOff>66262</xdr:rowOff>
    </xdr:from>
    <xdr:to>
      <xdr:col>29</xdr:col>
      <xdr:colOff>470297</xdr:colOff>
      <xdr:row>48</xdr:row>
      <xdr:rowOff>49696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62" y="6739715"/>
          <a:ext cx="9043316" cy="4745934"/>
        </a:xfrm>
        <a:prstGeom prst="rect">
          <a:avLst/>
        </a:prstGeom>
      </xdr:spPr>
    </xdr:pic>
    <xdr:clientData/>
  </xdr:twoCellAnchor>
  <xdr:twoCellAnchor editAs="oneCell">
    <xdr:from>
      <xdr:col>2</xdr:col>
      <xdr:colOff>723297</xdr:colOff>
      <xdr:row>87</xdr:row>
      <xdr:rowOff>39413</xdr:rowOff>
    </xdr:from>
    <xdr:to>
      <xdr:col>23</xdr:col>
      <xdr:colOff>103507</xdr:colOff>
      <xdr:row>114</xdr:row>
      <xdr:rowOff>7477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3987" y="20074758"/>
          <a:ext cx="3577779" cy="564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11841</xdr:rowOff>
    </xdr:from>
    <xdr:to>
      <xdr:col>2</xdr:col>
      <xdr:colOff>985470</xdr:colOff>
      <xdr:row>110</xdr:row>
      <xdr:rowOff>176237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590919"/>
          <a:ext cx="2955954" cy="4539944"/>
        </a:xfrm>
        <a:prstGeom prst="rect">
          <a:avLst/>
        </a:prstGeom>
      </xdr:spPr>
    </xdr:pic>
    <xdr:clientData/>
  </xdr:twoCellAnchor>
  <xdr:twoCellAnchor editAs="oneCell">
    <xdr:from>
      <xdr:col>25</xdr:col>
      <xdr:colOff>136922</xdr:colOff>
      <xdr:row>87</xdr:row>
      <xdr:rowOff>14654</xdr:rowOff>
    </xdr:from>
    <xdr:to>
      <xdr:col>29</xdr:col>
      <xdr:colOff>713596</xdr:colOff>
      <xdr:row>111</xdr:row>
      <xdr:rowOff>161192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8203" y="13177013"/>
          <a:ext cx="3243674" cy="5147163"/>
        </a:xfrm>
        <a:prstGeom prst="rect">
          <a:avLst/>
        </a:prstGeom>
      </xdr:spPr>
    </xdr:pic>
    <xdr:clientData/>
  </xdr:twoCellAnchor>
  <xdr:twoCellAnchor>
    <xdr:from>
      <xdr:col>10</xdr:col>
      <xdr:colOff>26874</xdr:colOff>
      <xdr:row>54</xdr:row>
      <xdr:rowOff>229190</xdr:rowOff>
    </xdr:from>
    <xdr:to>
      <xdr:col>29</xdr:col>
      <xdr:colOff>87924</xdr:colOff>
      <xdr:row>81</xdr:row>
      <xdr:rowOff>21981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98874" y="13293094"/>
          <a:ext cx="4611069" cy="5881464"/>
        </a:xfrm>
        <a:prstGeom prst="rect">
          <a:avLst/>
        </a:prstGeom>
      </xdr:spPr>
    </xdr:pic>
    <xdr:clientData/>
  </xdr:twoCellAnchor>
  <xdr:twoCellAnchor>
    <xdr:from>
      <xdr:col>12</xdr:col>
      <xdr:colOff>7553</xdr:colOff>
      <xdr:row>67</xdr:row>
      <xdr:rowOff>65380</xdr:rowOff>
    </xdr:from>
    <xdr:to>
      <xdr:col>17</xdr:col>
      <xdr:colOff>9918</xdr:colOff>
      <xdr:row>68</xdr:row>
      <xdr:rowOff>210508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28668" y="16243226"/>
          <a:ext cx="625154" cy="35760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41741</xdr:colOff>
      <xdr:row>54</xdr:row>
      <xdr:rowOff>151802</xdr:rowOff>
    </xdr:from>
    <xdr:to>
      <xdr:col>6</xdr:col>
      <xdr:colOff>102577</xdr:colOff>
      <xdr:row>79</xdr:row>
      <xdr:rowOff>7327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741" y="13215706"/>
          <a:ext cx="4075990" cy="5519236"/>
        </a:xfrm>
        <a:prstGeom prst="rect">
          <a:avLst/>
        </a:prstGeom>
      </xdr:spPr>
    </xdr:pic>
    <xdr:clientData/>
  </xdr:twoCellAnchor>
  <xdr:twoCellAnchor>
    <xdr:from>
      <xdr:col>1</xdr:col>
      <xdr:colOff>104544</xdr:colOff>
      <xdr:row>67</xdr:row>
      <xdr:rowOff>19411</xdr:rowOff>
    </xdr:from>
    <xdr:to>
      <xdr:col>2</xdr:col>
      <xdr:colOff>277467</xdr:colOff>
      <xdr:row>67</xdr:row>
      <xdr:rowOff>182216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54240" y="16079389"/>
          <a:ext cx="2094488" cy="16280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76397</xdr:colOff>
      <xdr:row>94</xdr:row>
      <xdr:rowOff>49223</xdr:rowOff>
    </xdr:from>
    <xdr:to>
      <xdr:col>2</xdr:col>
      <xdr:colOff>866355</xdr:colOff>
      <xdr:row>94</xdr:row>
      <xdr:rowOff>180635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24022" y="14670098"/>
          <a:ext cx="2712817" cy="13141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1021979</xdr:colOff>
      <xdr:row>105</xdr:row>
      <xdr:rowOff>154342</xdr:rowOff>
    </xdr:from>
    <xdr:to>
      <xdr:col>21</xdr:col>
      <xdr:colOff>41340</xdr:colOff>
      <xdr:row>106</xdr:row>
      <xdr:rowOff>109651</xdr:rowOff>
    </xdr:to>
    <xdr:sp macro="" textlink="">
      <xdr:nvSpPr>
        <xdr:cNvPr id="21" name="직사각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2992669" y="23973411"/>
          <a:ext cx="2967309" cy="16551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70862</xdr:colOff>
      <xdr:row>66</xdr:row>
      <xdr:rowOff>203741</xdr:rowOff>
    </xdr:from>
    <xdr:to>
      <xdr:col>25</xdr:col>
      <xdr:colOff>52245</xdr:colOff>
      <xdr:row>67</xdr:row>
      <xdr:rowOff>107992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479405" y="16056654"/>
          <a:ext cx="975297" cy="11131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27</xdr:col>
      <xdr:colOff>559593</xdr:colOff>
      <xdr:row>97</xdr:row>
      <xdr:rowOff>36451</xdr:rowOff>
    </xdr:from>
    <xdr:to>
      <xdr:col>29</xdr:col>
      <xdr:colOff>657135</xdr:colOff>
      <xdr:row>97</xdr:row>
      <xdr:rowOff>172641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310562" y="15282404"/>
          <a:ext cx="1454854" cy="1361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146539</xdr:colOff>
      <xdr:row>96</xdr:row>
      <xdr:rowOff>203596</xdr:rowOff>
    </xdr:from>
    <xdr:to>
      <xdr:col>26</xdr:col>
      <xdr:colOff>600808</xdr:colOff>
      <xdr:row>98</xdr:row>
      <xdr:rowOff>161191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586904" y="15502211"/>
          <a:ext cx="1113692" cy="38255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1577577</xdr:colOff>
      <xdr:row>42</xdr:row>
      <xdr:rowOff>178594</xdr:rowOff>
    </xdr:from>
    <xdr:to>
      <xdr:col>2</xdr:col>
      <xdr:colOff>625077</xdr:colOff>
      <xdr:row>43</xdr:row>
      <xdr:rowOff>90489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625202" y="10185797"/>
          <a:ext cx="970359" cy="15002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1642688</xdr:colOff>
      <xdr:row>54</xdr:row>
      <xdr:rowOff>196660</xdr:rowOff>
    </xdr:from>
    <xdr:to>
      <xdr:col>2</xdr:col>
      <xdr:colOff>263769</xdr:colOff>
      <xdr:row>56</xdr:row>
      <xdr:rowOff>95250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93976" y="13260564"/>
          <a:ext cx="548062" cy="38216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view="pageBreakPreview" zoomScale="115" zoomScaleNormal="100" zoomScaleSheetLayoutView="115" workbookViewId="0">
      <selection activeCell="B20" sqref="B20"/>
    </sheetView>
    <sheetView workbookViewId="1">
      <selection activeCell="C6" sqref="C6:C7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80" customFormat="1" ht="24.95" customHeight="1" x14ac:dyDescent="0.3">
      <c r="A1" s="149" t="s">
        <v>53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79" t="s">
        <v>54</v>
      </c>
    </row>
    <row r="2" spans="1:15" s="80" customFormat="1" ht="21.95" customHeight="1" x14ac:dyDescent="0.3">
      <c r="A2" s="81"/>
      <c r="F2" s="82"/>
      <c r="G2" s="82"/>
      <c r="O2" s="83" t="str">
        <f ca="1">MID(CELL("filename",$A$1),FIND("]",CELL("filename",$A$1))+1,LEN(CELL("filename",$A$1)))</f>
        <v>설계내역서</v>
      </c>
    </row>
    <row r="3" spans="1:15" s="82" customFormat="1" ht="21.95" customHeight="1" x14ac:dyDescent="0.3">
      <c r="A3" s="147" t="s">
        <v>55</v>
      </c>
      <c r="B3" s="147" t="s">
        <v>56</v>
      </c>
      <c r="C3" s="147" t="s">
        <v>57</v>
      </c>
      <c r="D3" s="147" t="s">
        <v>73</v>
      </c>
      <c r="E3" s="147" t="s">
        <v>59</v>
      </c>
      <c r="F3" s="147" t="s">
        <v>37</v>
      </c>
      <c r="G3" s="148"/>
      <c r="H3" s="147" t="s">
        <v>3</v>
      </c>
      <c r="I3" s="148"/>
      <c r="J3" s="147" t="s">
        <v>5</v>
      </c>
      <c r="K3" s="148"/>
      <c r="L3" s="147" t="s">
        <v>27</v>
      </c>
      <c r="M3" s="148"/>
      <c r="N3" s="147" t="s">
        <v>62</v>
      </c>
      <c r="O3" s="85"/>
    </row>
    <row r="4" spans="1:15" s="82" customFormat="1" ht="21.95" customHeight="1" x14ac:dyDescent="0.3">
      <c r="A4" s="148"/>
      <c r="B4" s="148"/>
      <c r="C4" s="148"/>
      <c r="D4" s="148"/>
      <c r="E4" s="148"/>
      <c r="F4" s="84" t="s">
        <v>63</v>
      </c>
      <c r="G4" s="84" t="s">
        <v>64</v>
      </c>
      <c r="H4" s="84" t="s">
        <v>63</v>
      </c>
      <c r="I4" s="84" t="s">
        <v>64</v>
      </c>
      <c r="J4" s="84" t="s">
        <v>63</v>
      </c>
      <c r="K4" s="84" t="s">
        <v>64</v>
      </c>
      <c r="L4" s="84" t="s">
        <v>63</v>
      </c>
      <c r="M4" s="84" t="s">
        <v>64</v>
      </c>
      <c r="N4" s="148"/>
      <c r="O4" s="85"/>
    </row>
    <row r="5" spans="1:15" s="80" customFormat="1" ht="21.95" customHeight="1" x14ac:dyDescent="0.3">
      <c r="A5" s="88" t="s">
        <v>86</v>
      </c>
      <c r="B5" s="87" t="str">
        <f>일위대가목록!B4</f>
        <v xml:space="preserve">박스형 간이흙막이 설치 및 해체 </v>
      </c>
      <c r="C5" s="88" t="str">
        <f>일위대가목록!C4</f>
        <v>H= 4.0 이하</v>
      </c>
      <c r="D5" s="88">
        <v>1</v>
      </c>
      <c r="E5" s="88" t="str">
        <f>일위대가목록!D4</f>
        <v>개</v>
      </c>
      <c r="F5" s="89">
        <f>SUM(H5,J5,L5)</f>
        <v>113967</v>
      </c>
      <c r="G5" s="89">
        <f>SUM(I5,K5,M5)</f>
        <v>113967</v>
      </c>
      <c r="H5" s="89">
        <f>일위대가목록!E4</f>
        <v>2956</v>
      </c>
      <c r="I5" s="89">
        <f>TRUNC($D5*H5,0)</f>
        <v>2956</v>
      </c>
      <c r="J5" s="89">
        <f>일위대가목록!F4</f>
        <v>97766</v>
      </c>
      <c r="K5" s="89">
        <f>TRUNC($D5*J5,0)</f>
        <v>97766</v>
      </c>
      <c r="L5" s="89">
        <f>일위대가목록!G4</f>
        <v>13245</v>
      </c>
      <c r="M5" s="89">
        <f>TRUNC($D5*L5,0)</f>
        <v>13245</v>
      </c>
      <c r="N5" s="89"/>
      <c r="O5" s="83" t="e">
        <f>"_x0007_`COD|E3_x0005_`QTY1|1_x0005_`EXI|0_x0005_`END|"&amp;ROW(#REF!)&amp;"_x0005_`"</f>
        <v>#REF!</v>
      </c>
    </row>
    <row r="6" spans="1:15" s="80" customFormat="1" ht="21.95" customHeight="1" x14ac:dyDescent="0.3">
      <c r="A6" s="86"/>
      <c r="B6" s="87"/>
      <c r="C6" s="88"/>
      <c r="D6" s="88"/>
      <c r="E6" s="88"/>
      <c r="F6" s="84"/>
      <c r="G6" s="84"/>
      <c r="H6" s="89"/>
      <c r="I6" s="89"/>
      <c r="J6" s="89"/>
      <c r="K6" s="89"/>
      <c r="L6" s="89"/>
      <c r="M6" s="89"/>
      <c r="N6" s="89"/>
      <c r="O6" s="83" t="e">
        <f>"_x0007_`COD|E2_x0005_`QTY1|1_x0005_`EXI|0_x0005_`END|"&amp;ROW(#REF!)&amp;"_x0005_`"</f>
        <v>#REF!</v>
      </c>
    </row>
    <row r="7" spans="1:15" s="80" customFormat="1" ht="21.95" customHeight="1" x14ac:dyDescent="0.3">
      <c r="A7" s="86"/>
      <c r="B7" s="86"/>
      <c r="C7" s="86"/>
      <c r="D7" s="90"/>
      <c r="E7" s="88"/>
      <c r="F7" s="84"/>
      <c r="G7" s="84"/>
      <c r="H7" s="89"/>
      <c r="I7" s="89"/>
      <c r="J7" s="89"/>
      <c r="K7" s="89"/>
      <c r="L7" s="89"/>
      <c r="M7" s="89"/>
      <c r="N7" s="89"/>
      <c r="O7" s="83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workbookViewId="0">
      <selection sqref="A1:AC2"/>
    </sheetView>
    <sheetView workbookViewId="1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</row>
    <row r="2" spans="1:29" ht="24" customHeight="1" thickBo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29" s="2" customFormat="1" ht="26.25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1"/>
      <c r="Z3" s="175" t="s">
        <v>3</v>
      </c>
      <c r="AA3" s="175" t="s">
        <v>5</v>
      </c>
      <c r="AB3" s="175" t="s">
        <v>6</v>
      </c>
      <c r="AC3" s="177" t="s">
        <v>7</v>
      </c>
    </row>
    <row r="4" spans="1:29" s="2" customFormat="1" ht="27" thickBot="1" x14ac:dyDescent="0.3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176"/>
      <c r="AA4" s="176"/>
      <c r="AB4" s="176"/>
      <c r="AC4" s="178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134.37407999999999</v>
      </c>
      <c r="AA6" s="39">
        <f>AA61</f>
        <v>6079.98</v>
      </c>
      <c r="AB6" s="39">
        <f>AB61</f>
        <v>602.07600000000002</v>
      </c>
      <c r="AC6" s="39">
        <f>AC61</f>
        <v>6816.4300800000001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55">
        <v>0.3</v>
      </c>
      <c r="H12" s="155"/>
      <c r="I12" s="10" t="s">
        <v>11</v>
      </c>
      <c r="J12" s="10" t="s">
        <v>12</v>
      </c>
      <c r="K12" s="154">
        <v>165545</v>
      </c>
      <c r="L12" s="155"/>
      <c r="M12" s="155"/>
      <c r="N12" s="10" t="s">
        <v>12</v>
      </c>
      <c r="O12" s="164">
        <v>0.1</v>
      </c>
      <c r="P12" s="165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55">
        <v>0.6</v>
      </c>
      <c r="E20" s="155"/>
      <c r="F20" s="10" t="s">
        <v>19</v>
      </c>
      <c r="G20" s="10" t="s">
        <v>17</v>
      </c>
      <c r="H20" s="166">
        <v>0.77</v>
      </c>
      <c r="I20" s="166"/>
      <c r="J20" s="10" t="s">
        <v>20</v>
      </c>
      <c r="K20" s="10" t="s">
        <v>17</v>
      </c>
      <c r="L20" s="155">
        <f>0.6-0.05</f>
        <v>0.54999999999999993</v>
      </c>
      <c r="M20" s="155"/>
      <c r="N20" s="10" t="s">
        <v>21</v>
      </c>
      <c r="O20" s="10" t="s">
        <v>17</v>
      </c>
      <c r="P20" s="155">
        <v>0.9</v>
      </c>
      <c r="Q20" s="155"/>
      <c r="R20" s="15" t="s">
        <v>22</v>
      </c>
      <c r="S20" s="10" t="s">
        <v>17</v>
      </c>
      <c r="T20" s="155">
        <v>18</v>
      </c>
      <c r="U20" s="155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60">
        <v>3600</v>
      </c>
      <c r="F23" s="160"/>
      <c r="G23" s="20" t="s">
        <v>12</v>
      </c>
      <c r="H23" s="161">
        <f>D20</f>
        <v>0.6</v>
      </c>
      <c r="I23" s="161"/>
      <c r="J23" s="20" t="s">
        <v>12</v>
      </c>
      <c r="K23" s="162">
        <f>H20</f>
        <v>0.77</v>
      </c>
      <c r="L23" s="162"/>
      <c r="M23" s="20" t="s">
        <v>12</v>
      </c>
      <c r="N23" s="161">
        <f>L20</f>
        <v>0.54999999999999993</v>
      </c>
      <c r="O23" s="161"/>
      <c r="P23" s="20" t="s">
        <v>12</v>
      </c>
      <c r="Q23" s="161">
        <f>P20</f>
        <v>0.9</v>
      </c>
      <c r="R23" s="161"/>
      <c r="S23" s="155" t="s">
        <v>24</v>
      </c>
      <c r="T23" s="163">
        <f>TRUNC((E23*H23*K23*N23*Q23)/E24,0)</f>
        <v>45</v>
      </c>
      <c r="U23" s="163"/>
      <c r="V23" s="155" t="s">
        <v>25</v>
      </c>
      <c r="W23" s="155"/>
      <c r="X23" s="155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59">
        <f>T20</f>
        <v>18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5"/>
      <c r="T24" s="163"/>
      <c r="U24" s="163"/>
      <c r="V24" s="155"/>
      <c r="W24" s="155"/>
      <c r="X24" s="155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54">
        <f>기계경비!$Z$4</f>
        <v>6718.7039999999997</v>
      </c>
      <c r="F28" s="155"/>
      <c r="G28" s="155"/>
      <c r="H28" s="10" t="s">
        <v>30</v>
      </c>
      <c r="I28" s="156">
        <f>T23</f>
        <v>45</v>
      </c>
      <c r="J28" s="155"/>
      <c r="K28" s="10" t="s">
        <v>28</v>
      </c>
      <c r="L28" s="157">
        <v>0.9</v>
      </c>
      <c r="M28" s="155"/>
      <c r="N28" s="10" t="s">
        <v>24</v>
      </c>
      <c r="O28" s="158">
        <f>(E28/I28)*L28</f>
        <v>134.37407999999999</v>
      </c>
      <c r="P28" s="158"/>
      <c r="Q28" s="158"/>
      <c r="Y28" s="11"/>
      <c r="Z28" s="16">
        <f>O28</f>
        <v>134.37407999999999</v>
      </c>
      <c r="AA28" s="16"/>
      <c r="AB28" s="16"/>
      <c r="AC28" s="17">
        <f>Z28+AA28+AB28</f>
        <v>134.37407999999999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54">
        <f>기계경비!$AA$4</f>
        <v>55699</v>
      </c>
      <c r="F31" s="155"/>
      <c r="G31" s="155"/>
      <c r="H31" s="10" t="s">
        <v>31</v>
      </c>
      <c r="I31" s="156">
        <f>T23</f>
        <v>45</v>
      </c>
      <c r="J31" s="155"/>
      <c r="K31" s="10" t="s">
        <v>29</v>
      </c>
      <c r="L31" s="157">
        <v>0.9</v>
      </c>
      <c r="M31" s="155"/>
      <c r="N31" s="10" t="s">
        <v>24</v>
      </c>
      <c r="O31" s="158">
        <f>(E31/I31)*L31</f>
        <v>1113.98</v>
      </c>
      <c r="P31" s="158"/>
      <c r="Q31" s="158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54">
        <f>기계경비!$AB$4</f>
        <v>30103.8</v>
      </c>
      <c r="F34" s="155"/>
      <c r="G34" s="155"/>
      <c r="H34" s="10" t="s">
        <v>30</v>
      </c>
      <c r="I34" s="156">
        <f>T23</f>
        <v>45</v>
      </c>
      <c r="J34" s="155"/>
      <c r="K34" s="10" t="s">
        <v>28</v>
      </c>
      <c r="L34" s="157">
        <v>0.9</v>
      </c>
      <c r="M34" s="155"/>
      <c r="N34" s="10" t="s">
        <v>24</v>
      </c>
      <c r="O34" s="158">
        <f>(E34/I34)*L34</f>
        <v>602.07600000000002</v>
      </c>
      <c r="P34" s="158"/>
      <c r="Q34" s="158"/>
      <c r="Y34" s="11"/>
      <c r="Z34" s="16"/>
      <c r="AA34" s="16"/>
      <c r="AB34" s="16">
        <f>O34</f>
        <v>602.07600000000002</v>
      </c>
      <c r="AC34" s="17">
        <f>Z34+AA34+AB34</f>
        <v>602.07600000000002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134.37407999999999</v>
      </c>
      <c r="AA37" s="18">
        <f>SUM(AA17:AA36)</f>
        <v>1113.98</v>
      </c>
      <c r="AB37" s="18">
        <f>SUM(AB17:AB36)</f>
        <v>602.07600000000002</v>
      </c>
      <c r="AC37" s="19">
        <f>SUM(AC26:AC36)</f>
        <v>1850.4300800000001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51" t="s">
        <v>52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3"/>
      <c r="Z61" s="40">
        <f>SUM(Z37,Z16)</f>
        <v>134.37407999999999</v>
      </c>
      <c r="AA61" s="40">
        <f>SUM(AA37,AA16)</f>
        <v>6079.98</v>
      </c>
      <c r="AB61" s="40">
        <f>SUM(AB37,AB16)</f>
        <v>602.07600000000002</v>
      </c>
      <c r="AC61" s="40">
        <f>SUM(AC37,AC16)</f>
        <v>6816.4300800000001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69</v>
      </c>
      <c r="C63" s="8" t="s">
        <v>15</v>
      </c>
      <c r="Y63" s="21"/>
      <c r="Z63" s="39">
        <f>Z118</f>
        <v>134.37407999999999</v>
      </c>
      <c r="AA63" s="39">
        <f>AA118</f>
        <v>6079.98</v>
      </c>
      <c r="AB63" s="39">
        <f>AB118</f>
        <v>602.07600000000002</v>
      </c>
      <c r="AC63" s="39">
        <f>AC118</f>
        <v>6816.4300800000001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55">
        <v>0.3</v>
      </c>
      <c r="H69" s="155"/>
      <c r="I69" s="10" t="s">
        <v>11</v>
      </c>
      <c r="J69" s="10" t="s">
        <v>12</v>
      </c>
      <c r="K69" s="154">
        <v>165545</v>
      </c>
      <c r="L69" s="155"/>
      <c r="M69" s="155"/>
      <c r="N69" s="10" t="s">
        <v>12</v>
      </c>
      <c r="O69" s="164">
        <v>0.1</v>
      </c>
      <c r="P69" s="165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55">
        <v>0.6</v>
      </c>
      <c r="E77" s="155"/>
      <c r="F77" s="10" t="s">
        <v>19</v>
      </c>
      <c r="G77" s="10" t="s">
        <v>17</v>
      </c>
      <c r="H77" s="166">
        <v>0.77</v>
      </c>
      <c r="I77" s="166"/>
      <c r="J77" s="10" t="s">
        <v>20</v>
      </c>
      <c r="K77" s="10" t="s">
        <v>17</v>
      </c>
      <c r="L77" s="155">
        <f>0.6-0.05</f>
        <v>0.54999999999999993</v>
      </c>
      <c r="M77" s="155"/>
      <c r="N77" s="10" t="s">
        <v>21</v>
      </c>
      <c r="O77" s="10" t="s">
        <v>17</v>
      </c>
      <c r="P77" s="155">
        <v>0.9</v>
      </c>
      <c r="Q77" s="155"/>
      <c r="R77" s="15" t="s">
        <v>22</v>
      </c>
      <c r="S77" s="10" t="s">
        <v>17</v>
      </c>
      <c r="T77" s="155">
        <v>18</v>
      </c>
      <c r="U77" s="155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60">
        <v>3600</v>
      </c>
      <c r="F80" s="160"/>
      <c r="G80" s="20" t="s">
        <v>12</v>
      </c>
      <c r="H80" s="161">
        <f>D77</f>
        <v>0.6</v>
      </c>
      <c r="I80" s="161"/>
      <c r="J80" s="20" t="s">
        <v>12</v>
      </c>
      <c r="K80" s="162">
        <f>H77</f>
        <v>0.77</v>
      </c>
      <c r="L80" s="162"/>
      <c r="M80" s="20" t="s">
        <v>12</v>
      </c>
      <c r="N80" s="161">
        <f>L77</f>
        <v>0.54999999999999993</v>
      </c>
      <c r="O80" s="161"/>
      <c r="P80" s="20" t="s">
        <v>12</v>
      </c>
      <c r="Q80" s="161">
        <f>P77</f>
        <v>0.9</v>
      </c>
      <c r="R80" s="161"/>
      <c r="S80" s="155" t="s">
        <v>17</v>
      </c>
      <c r="T80" s="163">
        <f>TRUNC((E80*H80*K80*N80*Q80)/E81,0)</f>
        <v>45</v>
      </c>
      <c r="U80" s="163"/>
      <c r="V80" s="155" t="s">
        <v>25</v>
      </c>
      <c r="W80" s="155"/>
      <c r="X80" s="155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59">
        <f>T77</f>
        <v>18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5"/>
      <c r="T81" s="163"/>
      <c r="U81" s="163"/>
      <c r="V81" s="155"/>
      <c r="W81" s="155"/>
      <c r="X81" s="155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54">
        <f>기계경비!$Z$4</f>
        <v>6718.7039999999997</v>
      </c>
      <c r="F85" s="155"/>
      <c r="G85" s="155"/>
      <c r="H85" s="10" t="s">
        <v>30</v>
      </c>
      <c r="I85" s="156">
        <f>T80</f>
        <v>45</v>
      </c>
      <c r="J85" s="155"/>
      <c r="K85" s="10" t="s">
        <v>12</v>
      </c>
      <c r="L85" s="157">
        <v>0.9</v>
      </c>
      <c r="M85" s="155"/>
      <c r="N85" s="10" t="s">
        <v>17</v>
      </c>
      <c r="O85" s="158">
        <f>(E85/I85)*L85</f>
        <v>134.37407999999999</v>
      </c>
      <c r="P85" s="158"/>
      <c r="Q85" s="158"/>
      <c r="Y85" s="11"/>
      <c r="Z85" s="16">
        <f>O85</f>
        <v>134.37407999999999</v>
      </c>
      <c r="AA85" s="16"/>
      <c r="AB85" s="16"/>
      <c r="AC85" s="17">
        <f>Z85+AA85+AB85</f>
        <v>134.37407999999999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54">
        <f>기계경비!$AA$4</f>
        <v>55699</v>
      </c>
      <c r="F88" s="155"/>
      <c r="G88" s="155"/>
      <c r="H88" s="10" t="s">
        <v>30</v>
      </c>
      <c r="I88" s="156">
        <f>T80</f>
        <v>45</v>
      </c>
      <c r="J88" s="155"/>
      <c r="K88" s="10" t="s">
        <v>12</v>
      </c>
      <c r="L88" s="157">
        <v>0.9</v>
      </c>
      <c r="M88" s="155"/>
      <c r="N88" s="10" t="s">
        <v>17</v>
      </c>
      <c r="O88" s="158">
        <f>(E88/I88)*L88</f>
        <v>1113.98</v>
      </c>
      <c r="P88" s="158"/>
      <c r="Q88" s="158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54">
        <f>기계경비!$AB$4</f>
        <v>30103.8</v>
      </c>
      <c r="F91" s="155"/>
      <c r="G91" s="155"/>
      <c r="H91" s="10" t="s">
        <v>30</v>
      </c>
      <c r="I91" s="156">
        <f>T80</f>
        <v>45</v>
      </c>
      <c r="J91" s="155"/>
      <c r="K91" s="10" t="s">
        <v>12</v>
      </c>
      <c r="L91" s="157">
        <v>0.9</v>
      </c>
      <c r="M91" s="155"/>
      <c r="N91" s="10" t="s">
        <v>17</v>
      </c>
      <c r="O91" s="158">
        <f>(E91/I91)*L91</f>
        <v>602.07600000000002</v>
      </c>
      <c r="P91" s="158"/>
      <c r="Q91" s="158"/>
      <c r="Y91" s="11"/>
      <c r="Z91" s="16"/>
      <c r="AA91" s="16"/>
      <c r="AB91" s="16">
        <f>O91</f>
        <v>602.07600000000002</v>
      </c>
      <c r="AC91" s="17">
        <f>Z91+AA91+AB91</f>
        <v>602.07600000000002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134.37407999999999</v>
      </c>
      <c r="AA94" s="18">
        <f>SUM(AA74:AA93)</f>
        <v>1113.98</v>
      </c>
      <c r="AB94" s="18">
        <f>SUM(AB74:AB93)</f>
        <v>602.07600000000002</v>
      </c>
      <c r="AC94" s="19">
        <f>SUM(AC83:AC93)</f>
        <v>1850.4300800000001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51" t="s">
        <v>52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40">
        <f>SUM(Z94,Z73)</f>
        <v>134.37407999999999</v>
      </c>
      <c r="AA118" s="40">
        <f>SUM(AA94,AA73)</f>
        <v>6079.98</v>
      </c>
      <c r="AB118" s="40">
        <f>SUM(AB94,AB73)</f>
        <v>602.07600000000002</v>
      </c>
      <c r="AC118" s="40">
        <f>SUM(AC94,AC73)</f>
        <v>6816.4300800000001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100" zoomScaleSheetLayoutView="100" workbookViewId="0">
      <selection activeCell="B13" sqref="B13"/>
    </sheetView>
    <sheetView workbookViewId="1">
      <selection activeCell="B21" sqref="B21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79" t="s">
        <v>66</v>
      </c>
      <c r="B1" s="180"/>
      <c r="C1" s="180"/>
      <c r="D1" s="180"/>
      <c r="E1" s="180"/>
      <c r="F1" s="180"/>
      <c r="G1" s="180"/>
      <c r="H1" s="180"/>
      <c r="I1" s="180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68</v>
      </c>
      <c r="B3" s="58" t="s">
        <v>56</v>
      </c>
      <c r="C3" s="58" t="s">
        <v>57</v>
      </c>
      <c r="D3" s="58" t="s">
        <v>59</v>
      </c>
      <c r="E3" s="58" t="s">
        <v>71</v>
      </c>
      <c r="F3" s="58" t="s">
        <v>72</v>
      </c>
      <c r="G3" s="58" t="s">
        <v>36</v>
      </c>
      <c r="H3" s="58" t="s">
        <v>70</v>
      </c>
      <c r="I3" s="58" t="s">
        <v>62</v>
      </c>
    </row>
    <row r="4" spans="1:9" s="60" customFormat="1" ht="18.75" customHeight="1" x14ac:dyDescent="0.2">
      <c r="A4" s="95" t="str">
        <f>일위대가표!A5</f>
        <v xml:space="preserve"> 제    1 호표</v>
      </c>
      <c r="B4" s="125" t="str">
        <f>일위대가표!A6</f>
        <v xml:space="preserve">박스형 간이흙막이 설치 및 해체 </v>
      </c>
      <c r="C4" s="125" t="str">
        <f>일위대가표!B6</f>
        <v>H= 4.0 이하</v>
      </c>
      <c r="D4" s="125" t="str">
        <f>일위대가표!D6</f>
        <v>개</v>
      </c>
      <c r="E4" s="57">
        <f>일위대가표!F6</f>
        <v>2956</v>
      </c>
      <c r="F4" s="57">
        <f>일위대가표!H6</f>
        <v>97766</v>
      </c>
      <c r="G4" s="57">
        <f>일위대가표!J6</f>
        <v>13245</v>
      </c>
      <c r="H4" s="57">
        <f>SUM(E4:G4)</f>
        <v>113967</v>
      </c>
      <c r="I4" s="125"/>
    </row>
    <row r="5" spans="1:9" ht="18.75" customHeight="1" x14ac:dyDescent="0.3">
      <c r="A5" s="62"/>
      <c r="B5" s="96"/>
      <c r="C5" s="97"/>
      <c r="D5" s="97"/>
      <c r="E5" s="57"/>
      <c r="F5" s="62"/>
      <c r="G5" s="62"/>
      <c r="H5" s="57"/>
      <c r="I5" s="62"/>
    </row>
    <row r="6" spans="1:9" ht="18.75" customHeight="1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9" ht="18.75" customHeight="1" x14ac:dyDescent="0.3">
      <c r="A7" s="62"/>
      <c r="B7" s="62"/>
      <c r="C7" s="62"/>
      <c r="D7" s="62"/>
      <c r="E7" s="62"/>
      <c r="F7" s="62"/>
      <c r="G7" s="62"/>
      <c r="H7" s="62"/>
      <c r="I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view="pageBreakPreview" zoomScale="115" zoomScaleNormal="100" zoomScaleSheetLayoutView="115" workbookViewId="0">
      <selection activeCell="F2" sqref="F2"/>
    </sheetView>
    <sheetView tabSelected="1" zoomScale="130" zoomScaleNormal="130" workbookViewId="1">
      <selection activeCell="A2" sqref="A2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81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43" customFormat="1" ht="20.85" customHeight="1" x14ac:dyDescent="0.3">
      <c r="A2" s="44"/>
    </row>
    <row r="3" spans="1:13" s="55" customFormat="1" ht="20.85" customHeight="1" x14ac:dyDescent="0.3">
      <c r="A3" s="183" t="s">
        <v>56</v>
      </c>
      <c r="B3" s="183" t="s">
        <v>57</v>
      </c>
      <c r="C3" s="183" t="s">
        <v>58</v>
      </c>
      <c r="D3" s="183" t="s">
        <v>59</v>
      </c>
      <c r="E3" s="183" t="s">
        <v>61</v>
      </c>
      <c r="F3" s="185"/>
      <c r="G3" s="183" t="s">
        <v>60</v>
      </c>
      <c r="H3" s="185"/>
      <c r="I3" s="183" t="s">
        <v>36</v>
      </c>
      <c r="J3" s="185"/>
      <c r="K3" s="183" t="s">
        <v>37</v>
      </c>
      <c r="L3" s="185"/>
      <c r="M3" s="183" t="s">
        <v>62</v>
      </c>
    </row>
    <row r="4" spans="1:13" s="55" customFormat="1" ht="20.85" customHeight="1" x14ac:dyDescent="0.3">
      <c r="A4" s="184"/>
      <c r="B4" s="184"/>
      <c r="C4" s="184"/>
      <c r="D4" s="184"/>
      <c r="E4" s="119" t="s">
        <v>63</v>
      </c>
      <c r="F4" s="119" t="s">
        <v>64</v>
      </c>
      <c r="G4" s="119" t="s">
        <v>63</v>
      </c>
      <c r="H4" s="119" t="s">
        <v>64</v>
      </c>
      <c r="I4" s="119" t="s">
        <v>63</v>
      </c>
      <c r="J4" s="119" t="s">
        <v>64</v>
      </c>
      <c r="K4" s="119" t="s">
        <v>63</v>
      </c>
      <c r="L4" s="119" t="s">
        <v>64</v>
      </c>
      <c r="M4" s="184"/>
    </row>
    <row r="5" spans="1:13" s="43" customFormat="1" ht="20.85" customHeight="1" x14ac:dyDescent="0.3">
      <c r="A5" s="144" t="s">
        <v>78</v>
      </c>
      <c r="B5" s="144"/>
      <c r="C5" s="101"/>
      <c r="D5" s="101"/>
      <c r="E5" s="64"/>
      <c r="F5" s="64"/>
      <c r="G5" s="64"/>
      <c r="H5" s="64"/>
      <c r="I5" s="64"/>
      <c r="J5" s="64"/>
      <c r="K5" s="65"/>
      <c r="L5" s="65"/>
      <c r="M5" s="64"/>
    </row>
    <row r="6" spans="1:13" s="55" customFormat="1" ht="20.85" customHeight="1" x14ac:dyDescent="0.3">
      <c r="A6" s="102" t="s">
        <v>89</v>
      </c>
      <c r="B6" s="146" t="s">
        <v>90</v>
      </c>
      <c r="C6" s="66">
        <v>1</v>
      </c>
      <c r="D6" s="99" t="s">
        <v>91</v>
      </c>
      <c r="E6" s="67"/>
      <c r="F6" s="67">
        <f>SUM(F7:F10)</f>
        <v>2956</v>
      </c>
      <c r="G6" s="67"/>
      <c r="H6" s="67">
        <f>SUM(H7:H10)</f>
        <v>97766</v>
      </c>
      <c r="I6" s="67"/>
      <c r="J6" s="67">
        <f>SUM(J7:J10)</f>
        <v>13245</v>
      </c>
      <c r="K6" s="67">
        <f>SUM(E6,G6,I6)</f>
        <v>0</v>
      </c>
      <c r="L6" s="145">
        <f>SUM(L7:L10)</f>
        <v>113967</v>
      </c>
      <c r="M6" s="68"/>
    </row>
    <row r="7" spans="1:13" s="43" customFormat="1" ht="20.85" customHeight="1" x14ac:dyDescent="0.3">
      <c r="A7" s="103" t="s">
        <v>82</v>
      </c>
      <c r="B7" s="100"/>
      <c r="C7" s="138">
        <v>0.24</v>
      </c>
      <c r="D7" s="100" t="s">
        <v>11</v>
      </c>
      <c r="E7" s="72"/>
      <c r="F7" s="72">
        <f>TRUNC($C7*E7,0)</f>
        <v>0</v>
      </c>
      <c r="G7" s="72">
        <v>243168</v>
      </c>
      <c r="H7" s="72">
        <f>TRUNC($C7*G7,0)</f>
        <v>58360</v>
      </c>
      <c r="I7" s="72"/>
      <c r="J7" s="72">
        <f>TRUNC($C7*I7,0)</f>
        <v>0</v>
      </c>
      <c r="K7" s="72">
        <f>SUM(E7,G7,I7)</f>
        <v>243168</v>
      </c>
      <c r="L7" s="72">
        <f>SUM(F7,H7,J7)</f>
        <v>58360</v>
      </c>
      <c r="M7" s="73"/>
    </row>
    <row r="8" spans="1:13" s="43" customFormat="1" ht="20.85" customHeight="1" x14ac:dyDescent="0.3">
      <c r="A8" s="103" t="s">
        <v>83</v>
      </c>
      <c r="B8" s="100"/>
      <c r="C8" s="138">
        <v>0.09</v>
      </c>
      <c r="D8" s="100" t="s">
        <v>11</v>
      </c>
      <c r="E8" s="72">
        <f>기계경비!V4</f>
        <v>0</v>
      </c>
      <c r="F8" s="72">
        <f>TRUNC($C8*E8,0)</f>
        <v>0</v>
      </c>
      <c r="G8" s="72">
        <v>165545</v>
      </c>
      <c r="H8" s="72">
        <f>TRUNC($C8*G8,0)</f>
        <v>14899</v>
      </c>
      <c r="I8" s="72"/>
      <c r="J8" s="72">
        <f>TRUNC($C8*I8,0)</f>
        <v>0</v>
      </c>
      <c r="K8" s="72">
        <f>SUM(E8,G8,I8)</f>
        <v>165545</v>
      </c>
      <c r="L8" s="72">
        <f>SUM(F8,H8,J8)</f>
        <v>14899</v>
      </c>
      <c r="M8" s="73"/>
    </row>
    <row r="9" spans="1:13" s="43" customFormat="1" ht="20.85" customHeight="1" x14ac:dyDescent="0.3">
      <c r="A9" s="107" t="s">
        <v>80</v>
      </c>
      <c r="B9" s="108" t="s">
        <v>81</v>
      </c>
      <c r="C9" s="138">
        <v>0.44</v>
      </c>
      <c r="D9" s="100" t="s">
        <v>77</v>
      </c>
      <c r="E9" s="72">
        <f>기계경비!Z4</f>
        <v>6718.7039999999997</v>
      </c>
      <c r="F9" s="72">
        <f>TRUNC($C9*E9,0)</f>
        <v>2956</v>
      </c>
      <c r="G9" s="72">
        <f>기계경비!AA4</f>
        <v>55699</v>
      </c>
      <c r="H9" s="72">
        <f>TRUNC($C9*G9,0)</f>
        <v>24507</v>
      </c>
      <c r="I9" s="72">
        <f>기계경비!AB4</f>
        <v>30103.8</v>
      </c>
      <c r="J9" s="72">
        <f>TRUNC($C9*I9,0)</f>
        <v>13245</v>
      </c>
      <c r="K9" s="72">
        <f>SUM(E9,G9,I9)</f>
        <v>92521.504000000001</v>
      </c>
      <c r="L9" s="72">
        <f>SUM(F9,H9,J9)</f>
        <v>40708</v>
      </c>
      <c r="M9" s="73"/>
    </row>
    <row r="10" spans="1:13" s="43" customFormat="1" ht="20.85" customHeight="1" x14ac:dyDescent="0.3">
      <c r="A10" s="139"/>
      <c r="B10" s="140"/>
      <c r="C10" s="141"/>
      <c r="D10" s="140"/>
      <c r="E10" s="142"/>
      <c r="F10" s="72"/>
      <c r="G10" s="142"/>
      <c r="H10" s="72"/>
      <c r="I10" s="142"/>
      <c r="J10" s="72"/>
      <c r="K10" s="72"/>
      <c r="L10" s="72"/>
      <c r="M10" s="143"/>
    </row>
    <row r="11" spans="1:13" s="55" customFormat="1" ht="20.85" customHeight="1" x14ac:dyDescent="0.3">
      <c r="A11" s="120"/>
      <c r="B11" s="121"/>
      <c r="C11" s="122"/>
      <c r="D11" s="121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s="55" customFormat="1" ht="20.85" customHeight="1" x14ac:dyDescent="0.3">
      <c r="A12" s="120"/>
      <c r="B12" s="121"/>
      <c r="C12" s="122"/>
      <c r="D12" s="121"/>
      <c r="E12" s="123"/>
      <c r="F12" s="123"/>
      <c r="G12" s="123"/>
      <c r="H12" s="123"/>
      <c r="I12" s="123"/>
      <c r="J12" s="123"/>
      <c r="K12" s="123"/>
      <c r="L12" s="123"/>
      <c r="M12" s="124"/>
    </row>
    <row r="13" spans="1:13" s="55" customFormat="1" ht="20.85" customHeight="1" x14ac:dyDescent="0.3">
      <c r="A13" s="120"/>
      <c r="B13" s="121"/>
      <c r="C13" s="122"/>
      <c r="D13" s="121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3" s="55" customFormat="1" ht="20.85" customHeight="1" x14ac:dyDescent="0.3">
      <c r="A14" s="120"/>
      <c r="B14" s="121"/>
      <c r="C14" s="122"/>
      <c r="D14" s="121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1:13" s="55" customFormat="1" ht="20.85" customHeight="1" x14ac:dyDescent="0.3">
      <c r="A15" s="120"/>
      <c r="B15" s="121"/>
      <c r="C15" s="122"/>
      <c r="D15" s="121"/>
      <c r="E15" s="123"/>
      <c r="F15" s="123"/>
      <c r="G15" s="123"/>
      <c r="H15" s="123"/>
      <c r="I15" s="123"/>
      <c r="J15" s="123"/>
      <c r="K15" s="123"/>
      <c r="L15" s="123"/>
      <c r="M15" s="124"/>
    </row>
    <row r="16" spans="1:13" s="55" customFormat="1" ht="20.85" customHeight="1" x14ac:dyDescent="0.3">
      <c r="A16" s="120"/>
      <c r="B16" s="121"/>
      <c r="C16" s="122"/>
      <c r="D16" s="121"/>
      <c r="E16" s="123"/>
      <c r="F16" s="123"/>
      <c r="G16" s="123"/>
      <c r="H16" s="123"/>
      <c r="I16" s="123"/>
      <c r="J16" s="123"/>
      <c r="K16" s="123"/>
      <c r="L16" s="123"/>
      <c r="M16" s="124"/>
    </row>
    <row r="17" spans="1:22" s="55" customFormat="1" ht="20.85" customHeight="1" x14ac:dyDescent="0.3">
      <c r="A17" s="120"/>
      <c r="B17" s="121"/>
      <c r="C17" s="122"/>
      <c r="D17" s="121"/>
      <c r="E17" s="123"/>
      <c r="F17" s="123"/>
      <c r="G17" s="123"/>
      <c r="H17" s="123"/>
      <c r="I17" s="123"/>
      <c r="J17" s="123"/>
      <c r="K17" s="123"/>
      <c r="L17" s="123"/>
      <c r="M17" s="124"/>
    </row>
    <row r="18" spans="1:22" s="55" customFormat="1" ht="20.85" customHeight="1" x14ac:dyDescent="0.3">
      <c r="A18" s="120"/>
      <c r="B18" s="121"/>
      <c r="C18" s="122"/>
      <c r="D18" s="121"/>
      <c r="E18" s="123"/>
      <c r="F18" s="123"/>
      <c r="G18" s="123"/>
      <c r="H18" s="123"/>
      <c r="I18" s="123"/>
      <c r="J18" s="123"/>
      <c r="K18" s="123"/>
      <c r="L18" s="123"/>
      <c r="M18" s="124"/>
    </row>
    <row r="19" spans="1:22" s="55" customFormat="1" ht="20.85" customHeight="1" x14ac:dyDescent="0.3">
      <c r="A19" s="120"/>
      <c r="B19" s="121"/>
      <c r="C19" s="122"/>
      <c r="D19" s="121"/>
      <c r="E19" s="123"/>
      <c r="F19" s="123"/>
      <c r="G19" s="123"/>
      <c r="H19" s="123"/>
      <c r="I19" s="123"/>
      <c r="J19" s="123"/>
      <c r="K19" s="123"/>
      <c r="L19" s="123"/>
      <c r="M19" s="124"/>
    </row>
    <row r="20" spans="1:22" s="55" customFormat="1" ht="20.85" customHeight="1" x14ac:dyDescent="0.3">
      <c r="A20" s="120"/>
      <c r="B20" s="121"/>
      <c r="C20" s="122"/>
      <c r="D20" s="121"/>
      <c r="E20" s="123"/>
      <c r="F20" s="123"/>
      <c r="G20" s="123"/>
      <c r="H20" s="123"/>
      <c r="I20" s="123"/>
      <c r="J20" s="123"/>
      <c r="K20" s="123"/>
      <c r="L20" s="123"/>
      <c r="M20" s="124"/>
    </row>
    <row r="21" spans="1:22" s="55" customFormat="1" ht="20.85" customHeight="1" x14ac:dyDescent="0.3">
      <c r="A21" s="120"/>
      <c r="B21" s="121"/>
      <c r="C21" s="122"/>
      <c r="D21" s="121"/>
      <c r="E21" s="123"/>
      <c r="F21" s="123"/>
      <c r="G21" s="123"/>
      <c r="H21" s="123"/>
      <c r="I21" s="123"/>
      <c r="J21" s="123"/>
      <c r="K21" s="123"/>
      <c r="L21" s="123"/>
      <c r="M21" s="124"/>
    </row>
    <row r="22" spans="1:22" s="55" customFormat="1" ht="20.85" customHeight="1" x14ac:dyDescent="0.3">
      <c r="A22" s="120"/>
      <c r="B22" s="121"/>
      <c r="C22" s="122"/>
      <c r="D22" s="121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22" s="55" customFormat="1" ht="20.85" customHeight="1" x14ac:dyDescent="0.3">
      <c r="A23" s="120"/>
      <c r="B23" s="121"/>
      <c r="C23" s="122"/>
      <c r="D23" s="121"/>
      <c r="E23" s="123"/>
      <c r="F23" s="123"/>
      <c r="G23" s="123"/>
      <c r="H23" s="123"/>
      <c r="I23" s="123"/>
      <c r="J23" s="123"/>
      <c r="K23" s="123"/>
      <c r="L23" s="123"/>
      <c r="M23" s="124"/>
    </row>
    <row r="24" spans="1:22" s="55" customFormat="1" ht="20.85" customHeight="1" x14ac:dyDescent="0.3">
      <c r="A24" s="120"/>
      <c r="B24" s="121"/>
      <c r="C24" s="122"/>
      <c r="D24" s="121"/>
      <c r="E24" s="123"/>
      <c r="F24" s="123"/>
      <c r="G24" s="123"/>
      <c r="H24" s="123"/>
      <c r="I24" s="123"/>
      <c r="J24" s="123"/>
      <c r="K24" s="123"/>
      <c r="L24" s="123"/>
      <c r="M24" s="124"/>
    </row>
    <row r="25" spans="1:22" s="55" customFormat="1" ht="20.85" customHeight="1" x14ac:dyDescent="0.3">
      <c r="A25" s="120"/>
      <c r="B25" s="121"/>
      <c r="C25" s="122"/>
      <c r="D25" s="121"/>
      <c r="E25" s="123"/>
      <c r="F25" s="123"/>
      <c r="G25" s="123"/>
      <c r="H25" s="123"/>
      <c r="I25" s="123"/>
      <c r="J25" s="123"/>
      <c r="K25" s="123"/>
      <c r="L25" s="123"/>
      <c r="M25" s="124"/>
    </row>
    <row r="26" spans="1:22" s="55" customFormat="1" ht="20.85" customHeight="1" x14ac:dyDescent="0.3">
      <c r="A26" s="120"/>
      <c r="B26" s="121"/>
      <c r="C26" s="122"/>
      <c r="D26" s="121"/>
      <c r="E26" s="123"/>
      <c r="F26" s="123"/>
      <c r="G26" s="123"/>
      <c r="H26" s="123"/>
      <c r="I26" s="123"/>
      <c r="J26" s="123"/>
      <c r="K26" s="123"/>
      <c r="L26" s="123"/>
      <c r="M26" s="124"/>
    </row>
    <row r="27" spans="1:22" s="55" customFormat="1" ht="20.85" customHeight="1" x14ac:dyDescent="0.3">
      <c r="A27" s="120"/>
      <c r="B27" s="121"/>
      <c r="C27" s="122"/>
      <c r="D27" s="121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1:22" s="43" customFormat="1" ht="20.85" customHeight="1" x14ac:dyDescent="0.3">
      <c r="A28" s="103"/>
      <c r="B28" s="100"/>
      <c r="C28" s="109"/>
      <c r="D28" s="100"/>
      <c r="E28" s="72"/>
      <c r="F28" s="72"/>
      <c r="G28" s="72"/>
      <c r="H28" s="72"/>
      <c r="I28" s="72"/>
      <c r="J28" s="72"/>
      <c r="K28" s="72"/>
      <c r="L28" s="72"/>
      <c r="M28" s="73"/>
    </row>
    <row r="29" spans="1:22" s="43" customFormat="1" ht="20.85" customHeight="1" x14ac:dyDescent="0.3">
      <c r="A29" s="103"/>
      <c r="B29" s="100"/>
      <c r="C29" s="109"/>
      <c r="D29" s="100"/>
      <c r="E29" s="72"/>
      <c r="F29" s="72"/>
      <c r="G29" s="72"/>
      <c r="H29" s="72"/>
      <c r="I29" s="72"/>
      <c r="J29" s="72"/>
      <c r="K29" s="72"/>
      <c r="L29" s="72"/>
      <c r="M29" s="73"/>
    </row>
    <row r="30" spans="1:22" s="43" customFormat="1" ht="20.85" customHeight="1" x14ac:dyDescent="0.3">
      <c r="A30" s="107"/>
      <c r="B30" s="108"/>
      <c r="C30" s="109"/>
      <c r="D30" s="100"/>
      <c r="E30" s="72"/>
      <c r="F30" s="72"/>
      <c r="G30" s="72"/>
      <c r="H30" s="72"/>
      <c r="I30" s="72"/>
      <c r="J30" s="72"/>
      <c r="K30" s="72"/>
      <c r="L30" s="72"/>
      <c r="M30" s="73"/>
      <c r="S30" s="43" t="s">
        <v>76</v>
      </c>
      <c r="T30" s="43" t="s">
        <v>75</v>
      </c>
    </row>
    <row r="31" spans="1:22" s="43" customFormat="1" ht="20.85" customHeight="1" x14ac:dyDescent="0.3">
      <c r="A31" s="103"/>
      <c r="B31" s="100"/>
      <c r="C31" s="106"/>
      <c r="D31" s="100"/>
      <c r="E31" s="104"/>
      <c r="F31" s="104"/>
      <c r="G31" s="104"/>
      <c r="H31" s="104"/>
      <c r="I31" s="104"/>
      <c r="J31" s="104"/>
      <c r="K31" s="104"/>
      <c r="L31" s="104"/>
      <c r="M31" s="105"/>
      <c r="S31" s="43">
        <v>1</v>
      </c>
      <c r="T31" s="43">
        <v>37</v>
      </c>
      <c r="V31" s="43">
        <f>S31/T31</f>
        <v>2.7027027027027029E-2</v>
      </c>
    </row>
    <row r="32" spans="1:22" s="43" customFormat="1" ht="20.85" customHeight="1" x14ac:dyDescent="0.3">
      <c r="A32" s="69"/>
      <c r="B32" s="70"/>
      <c r="C32" s="71"/>
      <c r="D32" s="70"/>
      <c r="E32" s="72"/>
      <c r="F32" s="72"/>
      <c r="G32" s="72"/>
      <c r="H32" s="72"/>
      <c r="I32" s="72"/>
      <c r="J32" s="72"/>
      <c r="K32" s="72"/>
      <c r="L32" s="72"/>
      <c r="M32" s="73"/>
      <c r="S32" s="43">
        <v>8</v>
      </c>
      <c r="T32" s="43">
        <v>37</v>
      </c>
      <c r="V32" s="43">
        <f>S32/T32</f>
        <v>0.21621621621621623</v>
      </c>
    </row>
    <row r="33" spans="1:13" s="43" customFormat="1" ht="20.85" customHeight="1" x14ac:dyDescent="0.3">
      <c r="A33" s="74"/>
      <c r="B33" s="75"/>
      <c r="C33" s="76"/>
      <c r="D33" s="75"/>
      <c r="E33" s="77"/>
      <c r="F33" s="77"/>
      <c r="G33" s="77"/>
      <c r="H33" s="77"/>
      <c r="I33" s="77"/>
      <c r="J33" s="77"/>
      <c r="K33" s="77"/>
      <c r="L33" s="77"/>
      <c r="M33" s="78"/>
    </row>
    <row r="34" spans="1:13" s="43" customFormat="1" ht="20.85" customHeight="1" x14ac:dyDescent="0.3">
      <c r="A34" s="126"/>
      <c r="B34" s="126"/>
      <c r="C34" s="127"/>
      <c r="D34" s="128"/>
      <c r="E34" s="129"/>
      <c r="F34" s="129"/>
      <c r="G34" s="129"/>
      <c r="H34" s="129"/>
      <c r="I34" s="129"/>
      <c r="J34" s="129"/>
      <c r="K34" s="129"/>
      <c r="L34" s="129"/>
      <c r="M34" s="130"/>
    </row>
    <row r="35" spans="1:13" s="43" customFormat="1" ht="20.85" customHeight="1" x14ac:dyDescent="0.3">
      <c r="A35" s="131"/>
      <c r="B35" s="131"/>
      <c r="C35" s="132"/>
      <c r="D35" s="132"/>
      <c r="E35" s="133"/>
      <c r="F35" s="133"/>
      <c r="G35" s="133"/>
      <c r="H35" s="133"/>
      <c r="I35" s="133"/>
      <c r="J35" s="133"/>
      <c r="K35" s="134"/>
      <c r="L35" s="134"/>
      <c r="M35" s="133"/>
    </row>
    <row r="36" spans="1:13" s="55" customFormat="1" ht="20.85" customHeight="1" x14ac:dyDescent="0.3">
      <c r="A36" s="131"/>
      <c r="B36" s="135"/>
      <c r="C36" s="136"/>
      <c r="D36" s="135"/>
      <c r="E36" s="133"/>
      <c r="F36" s="133"/>
      <c r="G36" s="133"/>
      <c r="H36" s="133"/>
      <c r="I36" s="133"/>
      <c r="J36" s="133"/>
      <c r="K36" s="133"/>
      <c r="L36" s="133"/>
      <c r="M36" s="137"/>
    </row>
    <row r="37" spans="1:13" s="43" customFormat="1" ht="20.85" customHeight="1" x14ac:dyDescent="0.3">
      <c r="A37" s="126"/>
      <c r="B37" s="128"/>
      <c r="C37" s="127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3" s="43" customFormat="1" ht="20.85" customHeight="1" x14ac:dyDescent="0.3">
      <c r="A38" s="126"/>
      <c r="B38" s="128"/>
      <c r="C38" s="127"/>
      <c r="D38" s="128"/>
      <c r="E38" s="129"/>
      <c r="F38" s="129"/>
      <c r="G38" s="129"/>
      <c r="H38" s="129"/>
      <c r="I38" s="129"/>
      <c r="J38" s="129"/>
      <c r="K38" s="129"/>
      <c r="L38" s="129"/>
      <c r="M38" s="130"/>
    </row>
    <row r="39" spans="1:13" s="43" customFormat="1" ht="20.85" customHeight="1" x14ac:dyDescent="0.3">
      <c r="A39" s="126"/>
      <c r="B39" s="128"/>
      <c r="C39" s="127"/>
      <c r="D39" s="128"/>
      <c r="E39" s="129"/>
      <c r="F39" s="129"/>
      <c r="G39" s="129"/>
      <c r="H39" s="129"/>
      <c r="I39" s="129"/>
      <c r="J39" s="129"/>
      <c r="K39" s="129"/>
      <c r="L39" s="129"/>
      <c r="M39" s="130"/>
    </row>
    <row r="40" spans="1:13" s="43" customFormat="1" ht="20.85" customHeight="1" x14ac:dyDescent="0.3">
      <c r="A40" s="126"/>
      <c r="B40" s="128"/>
      <c r="C40" s="127"/>
      <c r="D40" s="128"/>
      <c r="E40" s="129"/>
      <c r="F40" s="129"/>
      <c r="G40" s="129"/>
      <c r="H40" s="129"/>
      <c r="I40" s="129"/>
      <c r="J40" s="129"/>
      <c r="K40" s="129"/>
      <c r="L40" s="129"/>
      <c r="M40" s="130"/>
    </row>
    <row r="41" spans="1:13" s="43" customFormat="1" ht="20.85" customHeight="1" x14ac:dyDescent="0.3">
      <c r="A41" s="126"/>
      <c r="B41" s="128"/>
      <c r="C41" s="127"/>
      <c r="D41" s="128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s="43" customFormat="1" ht="20.85" customHeight="1" x14ac:dyDescent="0.3">
      <c r="A42" s="126"/>
      <c r="B42" s="128"/>
      <c r="C42" s="127"/>
      <c r="D42" s="128"/>
      <c r="E42" s="129"/>
      <c r="F42" s="129"/>
      <c r="G42" s="129"/>
      <c r="H42" s="129"/>
      <c r="I42" s="129"/>
      <c r="J42" s="129"/>
      <c r="K42" s="129"/>
      <c r="L42" s="129"/>
      <c r="M42" s="130"/>
    </row>
    <row r="43" spans="1:13" s="43" customFormat="1" ht="20.85" customHeight="1" x14ac:dyDescent="0.3">
      <c r="A43" s="126"/>
      <c r="B43" s="128"/>
      <c r="C43" s="127"/>
      <c r="D43" s="128"/>
      <c r="E43" s="129"/>
      <c r="F43" s="129"/>
      <c r="G43" s="129"/>
      <c r="H43" s="129"/>
      <c r="I43" s="129"/>
      <c r="J43" s="129"/>
      <c r="K43" s="129"/>
      <c r="L43" s="129"/>
      <c r="M43" s="130"/>
    </row>
    <row r="44" spans="1:13" s="43" customFormat="1" ht="20.85" customHeight="1" x14ac:dyDescent="0.3">
      <c r="A44" s="126"/>
      <c r="B44" s="128"/>
      <c r="C44" s="127"/>
      <c r="D44" s="128"/>
      <c r="E44" s="129"/>
      <c r="F44" s="129"/>
      <c r="G44" s="129"/>
      <c r="H44" s="129"/>
      <c r="I44" s="129"/>
      <c r="J44" s="129"/>
      <c r="K44" s="129"/>
      <c r="L44" s="129"/>
      <c r="M44" s="130"/>
    </row>
    <row r="45" spans="1:13" s="43" customFormat="1" ht="20.85" customHeight="1" x14ac:dyDescent="0.3">
      <c r="A45" s="126"/>
      <c r="B45" s="128"/>
      <c r="C45" s="127"/>
      <c r="D45" s="128"/>
      <c r="E45" s="129"/>
      <c r="F45" s="129"/>
      <c r="G45" s="129"/>
      <c r="H45" s="129"/>
      <c r="I45" s="129"/>
      <c r="J45" s="129"/>
      <c r="K45" s="129"/>
      <c r="L45" s="129"/>
      <c r="M45" s="130"/>
    </row>
    <row r="46" spans="1:13" s="43" customFormat="1" ht="20.85" customHeight="1" x14ac:dyDescent="0.3">
      <c r="A46" s="126"/>
      <c r="B46" s="128"/>
      <c r="C46" s="127"/>
      <c r="D46" s="128"/>
      <c r="E46" s="129"/>
      <c r="F46" s="129"/>
      <c r="G46" s="129"/>
      <c r="H46" s="129"/>
      <c r="I46" s="129"/>
      <c r="J46" s="129"/>
      <c r="K46" s="129"/>
      <c r="L46" s="129"/>
      <c r="M46" s="130"/>
    </row>
    <row r="47" spans="1:13" s="43" customFormat="1" ht="20.85" customHeight="1" x14ac:dyDescent="0.3">
      <c r="A47" s="126"/>
      <c r="B47" s="128"/>
      <c r="C47" s="127"/>
      <c r="D47" s="128"/>
      <c r="E47" s="129"/>
      <c r="F47" s="129"/>
      <c r="G47" s="129"/>
      <c r="H47" s="129"/>
      <c r="I47" s="129"/>
      <c r="J47" s="129"/>
      <c r="K47" s="129"/>
      <c r="L47" s="129"/>
      <c r="M47" s="130"/>
    </row>
    <row r="48" spans="1:13" s="43" customFormat="1" ht="20.85" customHeight="1" x14ac:dyDescent="0.3">
      <c r="A48" s="126"/>
      <c r="B48" s="128"/>
      <c r="C48" s="127"/>
      <c r="D48" s="128"/>
      <c r="E48" s="129"/>
      <c r="F48" s="129"/>
      <c r="G48" s="129"/>
      <c r="H48" s="129"/>
      <c r="I48" s="129"/>
      <c r="J48" s="129"/>
      <c r="K48" s="129"/>
      <c r="L48" s="129"/>
      <c r="M48" s="130"/>
    </row>
    <row r="49" spans="1:15" s="43" customFormat="1" ht="20.85" customHeight="1" x14ac:dyDescent="0.3">
      <c r="A49" s="126"/>
      <c r="B49" s="128"/>
      <c r="C49" s="127"/>
      <c r="D49" s="128"/>
      <c r="E49" s="129"/>
      <c r="F49" s="129"/>
      <c r="G49" s="129"/>
      <c r="H49" s="129"/>
      <c r="I49" s="129"/>
      <c r="J49" s="129"/>
      <c r="K49" s="129"/>
      <c r="L49" s="129"/>
      <c r="M49" s="130"/>
    </row>
    <row r="50" spans="1:15" s="43" customFormat="1" ht="20.85" customHeight="1" x14ac:dyDescent="0.3">
      <c r="A50" s="126"/>
      <c r="B50" s="128"/>
      <c r="C50" s="12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O50" s="43">
        <f>N50*8</f>
        <v>0</v>
      </c>
    </row>
    <row r="51" spans="1:15" s="43" customFormat="1" ht="20.85" customHeight="1" x14ac:dyDescent="0.3">
      <c r="A51" s="126"/>
      <c r="B51" s="128"/>
      <c r="C51" s="127"/>
      <c r="D51" s="128"/>
      <c r="E51" s="129"/>
      <c r="F51" s="129"/>
      <c r="G51" s="129"/>
      <c r="H51" s="129"/>
      <c r="I51" s="129"/>
      <c r="J51" s="129"/>
      <c r="K51" s="129"/>
      <c r="L51" s="129"/>
      <c r="M51" s="130"/>
    </row>
    <row r="52" spans="1:15" s="43" customFormat="1" ht="20.85" customHeight="1" x14ac:dyDescent="0.3">
      <c r="A52" s="126"/>
      <c r="B52" s="128"/>
      <c r="C52" s="127"/>
      <c r="D52" s="128"/>
      <c r="E52" s="129"/>
      <c r="F52" s="129"/>
      <c r="G52" s="129"/>
      <c r="H52" s="129"/>
      <c r="I52" s="129"/>
      <c r="J52" s="129"/>
      <c r="K52" s="129"/>
      <c r="L52" s="129"/>
      <c r="M52" s="130"/>
    </row>
    <row r="53" spans="1:15" s="43" customFormat="1" ht="20.85" customHeight="1" x14ac:dyDescent="0.3">
      <c r="A53" s="126"/>
      <c r="B53" s="128"/>
      <c r="C53" s="127"/>
      <c r="D53" s="128"/>
      <c r="E53" s="129"/>
      <c r="F53" s="129"/>
      <c r="G53" s="129"/>
      <c r="H53" s="129"/>
      <c r="I53" s="129"/>
      <c r="J53" s="129"/>
      <c r="K53" s="129"/>
      <c r="L53" s="129"/>
      <c r="M53" s="130"/>
    </row>
    <row r="54" spans="1:15" s="43" customFormat="1" ht="20.85" customHeight="1" x14ac:dyDescent="0.3">
      <c r="A54" s="126"/>
      <c r="B54" s="128"/>
      <c r="C54" s="127"/>
      <c r="D54" s="128"/>
      <c r="E54" s="129"/>
      <c r="F54" s="129"/>
      <c r="G54" s="129"/>
      <c r="H54" s="129"/>
      <c r="I54" s="129"/>
      <c r="J54" s="129"/>
      <c r="K54" s="129"/>
      <c r="L54" s="129"/>
      <c r="M54" s="130"/>
    </row>
    <row r="55" spans="1:15" s="43" customFormat="1" ht="20.85" customHeight="1" x14ac:dyDescent="0.3">
      <c r="A55" s="126"/>
      <c r="B55" s="128"/>
      <c r="C55" s="127"/>
      <c r="D55" s="128"/>
      <c r="E55" s="129"/>
      <c r="F55" s="129"/>
      <c r="G55" s="129"/>
      <c r="H55" s="129"/>
      <c r="I55" s="129"/>
      <c r="J55" s="129"/>
      <c r="K55" s="129"/>
      <c r="L55" s="129"/>
      <c r="M55" s="130"/>
    </row>
    <row r="56" spans="1:15" s="43" customFormat="1" ht="20.85" customHeight="1" x14ac:dyDescent="0.3">
      <c r="A56" s="126"/>
      <c r="B56" s="128"/>
      <c r="C56" s="127"/>
      <c r="D56" s="128"/>
      <c r="E56" s="129"/>
      <c r="F56" s="129"/>
      <c r="G56" s="129"/>
      <c r="H56" s="129"/>
      <c r="I56" s="129"/>
      <c r="J56" s="129"/>
      <c r="K56" s="129"/>
      <c r="L56" s="129"/>
      <c r="M56" s="130"/>
    </row>
    <row r="57" spans="1:15" s="43" customFormat="1" ht="20.85" customHeight="1" x14ac:dyDescent="0.3">
      <c r="A57" s="126"/>
      <c r="B57" s="128"/>
      <c r="C57" s="127"/>
      <c r="D57" s="128"/>
      <c r="E57" s="129"/>
      <c r="F57" s="129"/>
      <c r="G57" s="129"/>
      <c r="H57" s="129"/>
      <c r="I57" s="129"/>
      <c r="J57" s="129"/>
      <c r="K57" s="129"/>
      <c r="L57" s="129"/>
      <c r="M57" s="130"/>
    </row>
    <row r="58" spans="1:15" s="43" customFormat="1" ht="20.85" customHeight="1" x14ac:dyDescent="0.3">
      <c r="A58" s="126"/>
      <c r="B58" s="128"/>
      <c r="C58" s="127"/>
      <c r="D58" s="128"/>
      <c r="E58" s="129"/>
      <c r="F58" s="129"/>
      <c r="G58" s="129"/>
      <c r="H58" s="129"/>
      <c r="I58" s="129"/>
      <c r="J58" s="129"/>
      <c r="K58" s="129"/>
      <c r="L58" s="129"/>
      <c r="M58" s="130"/>
    </row>
    <row r="59" spans="1:15" s="43" customFormat="1" ht="20.85" customHeight="1" x14ac:dyDescent="0.3">
      <c r="A59" s="126"/>
      <c r="B59" s="128"/>
      <c r="C59" s="127"/>
      <c r="D59" s="128"/>
      <c r="E59" s="129"/>
      <c r="F59" s="129"/>
      <c r="G59" s="129"/>
      <c r="H59" s="129"/>
      <c r="I59" s="129"/>
      <c r="J59" s="129"/>
      <c r="K59" s="129"/>
      <c r="L59" s="129"/>
      <c r="M59" s="130"/>
    </row>
    <row r="60" spans="1:15" s="43" customFormat="1" ht="20.85" customHeight="1" x14ac:dyDescent="0.3">
      <c r="A60" s="126"/>
      <c r="B60" s="128"/>
      <c r="C60" s="127"/>
      <c r="D60" s="128"/>
      <c r="E60" s="129"/>
      <c r="F60" s="129"/>
      <c r="G60" s="129"/>
      <c r="H60" s="129"/>
      <c r="I60" s="129"/>
      <c r="J60" s="129"/>
      <c r="K60" s="129"/>
      <c r="L60" s="129"/>
      <c r="M60" s="130"/>
    </row>
    <row r="61" spans="1:15" s="43" customFormat="1" ht="20.85" customHeight="1" x14ac:dyDescent="0.3">
      <c r="A61" s="126"/>
      <c r="B61" s="128"/>
      <c r="C61" s="127"/>
      <c r="D61" s="128"/>
      <c r="E61" s="129"/>
      <c r="F61" s="129"/>
      <c r="G61" s="129"/>
      <c r="H61" s="129"/>
      <c r="I61" s="129"/>
      <c r="J61" s="129"/>
      <c r="K61" s="129"/>
      <c r="L61" s="129"/>
      <c r="M61" s="130"/>
    </row>
    <row r="62" spans="1:15" s="43" customFormat="1" ht="20.85" customHeight="1" x14ac:dyDescent="0.3">
      <c r="A62" s="126"/>
      <c r="B62" s="128"/>
      <c r="C62" s="127"/>
      <c r="D62" s="128"/>
      <c r="E62" s="129"/>
      <c r="F62" s="129"/>
      <c r="G62" s="129"/>
      <c r="H62" s="129"/>
      <c r="I62" s="129"/>
      <c r="J62" s="129"/>
      <c r="K62" s="129"/>
      <c r="L62" s="129"/>
      <c r="M62" s="130"/>
    </row>
    <row r="63" spans="1:15" s="43" customFormat="1" ht="20.85" customHeight="1" x14ac:dyDescent="0.3">
      <c r="A63" s="126"/>
      <c r="B63" s="128"/>
      <c r="C63" s="127"/>
      <c r="D63" s="128"/>
      <c r="E63" s="129"/>
      <c r="F63" s="129"/>
      <c r="G63" s="129"/>
      <c r="H63" s="129"/>
      <c r="I63" s="129"/>
      <c r="J63" s="129"/>
      <c r="K63" s="129"/>
      <c r="L63" s="129"/>
      <c r="M63" s="130"/>
    </row>
    <row r="64" spans="1:15" s="43" customFormat="1" ht="20.85" customHeight="1" x14ac:dyDescent="0.3">
      <c r="A64" s="126"/>
      <c r="B64" s="128"/>
      <c r="C64" s="127"/>
      <c r="D64" s="128"/>
      <c r="E64" s="129"/>
      <c r="F64" s="129"/>
      <c r="G64" s="129"/>
      <c r="H64" s="129"/>
      <c r="I64" s="129"/>
      <c r="J64" s="129"/>
      <c r="K64" s="129"/>
      <c r="L64" s="129"/>
      <c r="M64" s="130"/>
    </row>
    <row r="65" spans="1:13" s="43" customFormat="1" ht="20.85" customHeight="1" x14ac:dyDescent="0.3">
      <c r="A65" s="126"/>
      <c r="B65" s="128"/>
      <c r="C65" s="127"/>
      <c r="D65" s="128"/>
      <c r="E65" s="129"/>
      <c r="F65" s="129"/>
      <c r="G65" s="129"/>
      <c r="H65" s="129"/>
      <c r="I65" s="129"/>
      <c r="J65" s="129"/>
      <c r="K65" s="129"/>
      <c r="L65" s="129"/>
      <c r="M65" s="130"/>
    </row>
    <row r="66" spans="1:13" s="43" customFormat="1" ht="20.85" customHeight="1" x14ac:dyDescent="0.3">
      <c r="A66" s="126"/>
      <c r="B66" s="128"/>
      <c r="C66" s="127"/>
      <c r="D66" s="128"/>
      <c r="E66" s="129"/>
      <c r="F66" s="129"/>
      <c r="G66" s="129"/>
      <c r="H66" s="129"/>
      <c r="I66" s="129"/>
      <c r="J66" s="129"/>
      <c r="K66" s="129"/>
      <c r="L66" s="129"/>
      <c r="M66" s="130"/>
    </row>
    <row r="67" spans="1:13" s="43" customFormat="1" ht="20.85" customHeight="1" x14ac:dyDescent="0.3">
      <c r="A67" s="126"/>
      <c r="B67" s="128"/>
      <c r="C67" s="127"/>
      <c r="D67" s="128"/>
      <c r="E67" s="129"/>
      <c r="F67" s="129"/>
      <c r="G67" s="129"/>
      <c r="H67" s="129"/>
      <c r="I67" s="129"/>
      <c r="J67" s="129"/>
      <c r="K67" s="129"/>
      <c r="L67" s="129"/>
      <c r="M67" s="130"/>
    </row>
    <row r="68" spans="1:13" s="43" customFormat="1" ht="20.85" customHeight="1" x14ac:dyDescent="0.3">
      <c r="A68" s="126"/>
      <c r="B68" s="128"/>
      <c r="C68" s="127"/>
      <c r="D68" s="128"/>
      <c r="E68" s="129"/>
      <c r="F68" s="129"/>
      <c r="G68" s="129"/>
      <c r="H68" s="129"/>
      <c r="I68" s="129"/>
      <c r="J68" s="129"/>
      <c r="K68" s="129"/>
      <c r="L68" s="129"/>
      <c r="M68" s="130"/>
    </row>
    <row r="69" spans="1:13" s="43" customFormat="1" ht="20.85" customHeight="1" x14ac:dyDescent="0.3">
      <c r="A69" s="126"/>
      <c r="B69" s="128"/>
      <c r="C69" s="127"/>
      <c r="D69" s="128"/>
      <c r="E69" s="129"/>
      <c r="F69" s="129"/>
      <c r="G69" s="129"/>
      <c r="H69" s="129"/>
      <c r="I69" s="129"/>
      <c r="J69" s="129"/>
      <c r="K69" s="129"/>
      <c r="L69" s="129"/>
      <c r="M69" s="130"/>
    </row>
    <row r="70" spans="1:13" s="43" customFormat="1" ht="20.85" customHeight="1" x14ac:dyDescent="0.3">
      <c r="A70" s="126"/>
      <c r="B70" s="128"/>
      <c r="C70" s="127"/>
      <c r="D70" s="128"/>
      <c r="E70" s="129"/>
      <c r="F70" s="129"/>
      <c r="G70" s="129"/>
      <c r="H70" s="129"/>
      <c r="I70" s="129"/>
      <c r="J70" s="129"/>
      <c r="K70" s="129"/>
      <c r="L70" s="129"/>
      <c r="M70" s="130"/>
    </row>
    <row r="71" spans="1:13" s="43" customFormat="1" ht="20.85" customHeight="1" x14ac:dyDescent="0.3">
      <c r="A71" s="126"/>
      <c r="B71" s="128"/>
      <c r="C71" s="127"/>
      <c r="D71" s="128"/>
      <c r="E71" s="129"/>
      <c r="F71" s="129"/>
      <c r="G71" s="129"/>
      <c r="H71" s="129"/>
      <c r="I71" s="129"/>
      <c r="J71" s="129"/>
      <c r="K71" s="129"/>
      <c r="L71" s="129"/>
      <c r="M71" s="130"/>
    </row>
    <row r="72" spans="1:13" s="43" customFormat="1" ht="20.85" customHeight="1" x14ac:dyDescent="0.3">
      <c r="A72" s="126"/>
      <c r="B72" s="128"/>
      <c r="C72" s="127"/>
      <c r="D72" s="128"/>
      <c r="E72" s="129"/>
      <c r="F72" s="129"/>
      <c r="G72" s="129"/>
      <c r="H72" s="129"/>
      <c r="I72" s="129"/>
      <c r="J72" s="129"/>
      <c r="K72" s="129"/>
      <c r="L72" s="129"/>
      <c r="M72" s="130"/>
    </row>
    <row r="73" spans="1:13" s="43" customFormat="1" ht="20.85" customHeight="1" x14ac:dyDescent="0.3">
      <c r="A73" s="126"/>
      <c r="B73" s="128"/>
      <c r="C73" s="127"/>
      <c r="D73" s="128"/>
      <c r="E73" s="129"/>
      <c r="F73" s="129"/>
      <c r="G73" s="129"/>
      <c r="H73" s="129"/>
      <c r="I73" s="129"/>
      <c r="J73" s="129"/>
      <c r="K73" s="129"/>
      <c r="L73" s="129"/>
      <c r="M73" s="130"/>
    </row>
    <row r="74" spans="1:13" s="43" customFormat="1" ht="20.85" customHeight="1" x14ac:dyDescent="0.3">
      <c r="A74" s="126"/>
      <c r="B74" s="128"/>
      <c r="C74" s="127"/>
      <c r="D74" s="128"/>
      <c r="E74" s="129"/>
      <c r="F74" s="129"/>
      <c r="G74" s="129"/>
      <c r="H74" s="129"/>
      <c r="I74" s="129"/>
      <c r="J74" s="129"/>
      <c r="K74" s="129"/>
      <c r="L74" s="129"/>
      <c r="M74" s="130"/>
    </row>
    <row r="75" spans="1:13" s="43" customFormat="1" ht="20.85" customHeight="1" x14ac:dyDescent="0.3">
      <c r="A75" s="126"/>
      <c r="B75" s="128"/>
      <c r="C75" s="127"/>
      <c r="D75" s="128"/>
      <c r="E75" s="129"/>
      <c r="F75" s="129"/>
      <c r="G75" s="129"/>
      <c r="H75" s="129"/>
      <c r="I75" s="129"/>
      <c r="J75" s="129"/>
      <c r="K75" s="129"/>
      <c r="L75" s="129"/>
      <c r="M75" s="130"/>
    </row>
    <row r="76" spans="1:13" s="43" customFormat="1" ht="20.85" customHeight="1" x14ac:dyDescent="0.3">
      <c r="A76" s="126"/>
      <c r="B76" s="128"/>
      <c r="C76" s="127"/>
      <c r="D76" s="128"/>
      <c r="E76" s="129"/>
      <c r="F76" s="129"/>
      <c r="G76" s="129"/>
      <c r="H76" s="129"/>
      <c r="I76" s="129"/>
      <c r="J76" s="129"/>
      <c r="K76" s="129"/>
      <c r="L76" s="129"/>
      <c r="M76" s="130"/>
    </row>
    <row r="77" spans="1:13" s="43" customFormat="1" ht="20.85" customHeight="1" x14ac:dyDescent="0.3">
      <c r="A77" s="126"/>
      <c r="B77" s="128"/>
      <c r="C77" s="127"/>
      <c r="D77" s="128"/>
      <c r="E77" s="129"/>
      <c r="F77" s="129"/>
      <c r="G77" s="129"/>
      <c r="H77" s="129"/>
      <c r="I77" s="129"/>
      <c r="J77" s="129"/>
      <c r="K77" s="129"/>
      <c r="L77" s="129"/>
      <c r="M77" s="130"/>
    </row>
    <row r="78" spans="1:13" s="43" customFormat="1" ht="20.85" customHeight="1" x14ac:dyDescent="0.3">
      <c r="A78" s="126"/>
      <c r="B78" s="128"/>
      <c r="C78" s="127"/>
      <c r="D78" s="128"/>
      <c r="E78" s="129"/>
      <c r="F78" s="129"/>
      <c r="G78" s="129"/>
      <c r="H78" s="129"/>
      <c r="I78" s="129"/>
      <c r="J78" s="129"/>
      <c r="K78" s="129"/>
      <c r="L78" s="129"/>
      <c r="M78" s="130"/>
    </row>
    <row r="79" spans="1:13" s="43" customFormat="1" ht="20.85" customHeight="1" x14ac:dyDescent="0.3">
      <c r="A79" s="126"/>
      <c r="B79" s="128"/>
      <c r="C79" s="127"/>
      <c r="D79" s="128"/>
      <c r="E79" s="129"/>
      <c r="F79" s="129"/>
      <c r="G79" s="129"/>
      <c r="H79" s="129"/>
      <c r="I79" s="129"/>
      <c r="J79" s="129"/>
      <c r="K79" s="129"/>
      <c r="L79" s="129"/>
      <c r="M79" s="130"/>
    </row>
    <row r="80" spans="1:13" s="43" customFormat="1" ht="20.85" customHeight="1" x14ac:dyDescent="0.3">
      <c r="A80" s="126"/>
      <c r="B80" s="128"/>
      <c r="C80" s="127"/>
      <c r="D80" s="128"/>
      <c r="E80" s="129"/>
      <c r="F80" s="129"/>
      <c r="G80" s="129"/>
      <c r="H80" s="129"/>
      <c r="I80" s="129"/>
      <c r="J80" s="129"/>
      <c r="K80" s="129"/>
      <c r="L80" s="129"/>
      <c r="M80" s="130"/>
    </row>
    <row r="81" spans="1:13" s="43" customFormat="1" ht="20.85" customHeight="1" x14ac:dyDescent="0.3">
      <c r="A81" s="126"/>
      <c r="B81" s="128"/>
      <c r="C81" s="127"/>
      <c r="D81" s="128"/>
      <c r="E81" s="129"/>
      <c r="F81" s="129"/>
      <c r="G81" s="129"/>
      <c r="H81" s="129"/>
      <c r="I81" s="129"/>
      <c r="J81" s="129"/>
      <c r="K81" s="129"/>
      <c r="L81" s="129"/>
      <c r="M81" s="130"/>
    </row>
    <row r="82" spans="1:13" s="43" customFormat="1" ht="20.85" customHeight="1" x14ac:dyDescent="0.3">
      <c r="A82" s="126"/>
      <c r="B82" s="128"/>
      <c r="C82" s="127"/>
      <c r="D82" s="128"/>
      <c r="E82" s="129"/>
      <c r="F82" s="129"/>
      <c r="G82" s="129"/>
      <c r="H82" s="129"/>
      <c r="I82" s="129"/>
      <c r="J82" s="129"/>
      <c r="K82" s="129"/>
      <c r="L82" s="129"/>
      <c r="M82" s="130"/>
    </row>
    <row r="83" spans="1:13" s="43" customFormat="1" ht="20.85" customHeight="1" x14ac:dyDescent="0.3">
      <c r="A83" s="126"/>
      <c r="B83" s="128"/>
      <c r="C83" s="127"/>
      <c r="D83" s="128"/>
      <c r="E83" s="129"/>
      <c r="F83" s="129"/>
      <c r="G83" s="129"/>
      <c r="H83" s="129"/>
      <c r="I83" s="129"/>
      <c r="J83" s="129"/>
      <c r="K83" s="129"/>
      <c r="L83" s="129"/>
      <c r="M83" s="130"/>
    </row>
    <row r="84" spans="1:13" s="43" customFormat="1" ht="20.85" customHeight="1" x14ac:dyDescent="0.3">
      <c r="A84" s="126"/>
      <c r="B84" s="128"/>
      <c r="C84" s="127"/>
      <c r="D84" s="128"/>
      <c r="E84" s="129"/>
      <c r="F84" s="129"/>
      <c r="G84" s="129"/>
      <c r="H84" s="129"/>
      <c r="I84" s="129"/>
      <c r="J84" s="129"/>
      <c r="K84" s="129"/>
      <c r="L84" s="129"/>
      <c r="M84" s="130"/>
    </row>
    <row r="85" spans="1:13" s="43" customFormat="1" ht="20.85" customHeight="1" x14ac:dyDescent="0.3">
      <c r="A85" s="126"/>
      <c r="B85" s="128"/>
      <c r="C85" s="127"/>
      <c r="D85" s="128"/>
      <c r="E85" s="129"/>
      <c r="F85" s="129"/>
      <c r="G85" s="129"/>
      <c r="H85" s="129"/>
      <c r="I85" s="129"/>
      <c r="J85" s="129"/>
      <c r="K85" s="129"/>
      <c r="L85" s="129"/>
      <c r="M85" s="130"/>
    </row>
    <row r="86" spans="1:13" s="43" customFormat="1" ht="20.85" customHeight="1" x14ac:dyDescent="0.3">
      <c r="A86" s="126"/>
      <c r="B86" s="128"/>
      <c r="C86" s="127"/>
      <c r="D86" s="128"/>
      <c r="E86" s="129"/>
      <c r="F86" s="129"/>
      <c r="G86" s="129"/>
      <c r="H86" s="129"/>
      <c r="I86" s="129"/>
      <c r="J86" s="129"/>
      <c r="K86" s="129"/>
      <c r="L86" s="129"/>
      <c r="M86" s="130"/>
    </row>
    <row r="87" spans="1:13" s="43" customFormat="1" ht="20.85" customHeight="1" x14ac:dyDescent="0.3">
      <c r="A87" s="126"/>
      <c r="B87" s="128"/>
      <c r="C87" s="127"/>
      <c r="D87" s="128"/>
      <c r="E87" s="129"/>
      <c r="F87" s="129"/>
      <c r="G87" s="129"/>
      <c r="H87" s="129"/>
      <c r="I87" s="129"/>
      <c r="J87" s="129"/>
      <c r="K87" s="129"/>
      <c r="L87" s="129"/>
      <c r="M87" s="130"/>
    </row>
    <row r="88" spans="1:13" s="43" customFormat="1" ht="20.85" customHeight="1" x14ac:dyDescent="0.3">
      <c r="A88" s="126"/>
      <c r="B88" s="128"/>
      <c r="C88" s="127"/>
      <c r="D88" s="128"/>
      <c r="E88" s="129"/>
      <c r="F88" s="129"/>
      <c r="G88" s="129"/>
      <c r="H88" s="129"/>
      <c r="I88" s="129"/>
      <c r="J88" s="129"/>
      <c r="K88" s="129"/>
      <c r="L88" s="129"/>
      <c r="M88" s="130"/>
    </row>
    <row r="89" spans="1:13" s="43" customFormat="1" ht="20.85" customHeight="1" x14ac:dyDescent="0.3">
      <c r="A89" s="126"/>
      <c r="B89" s="128"/>
      <c r="C89" s="127"/>
      <c r="D89" s="128"/>
      <c r="E89" s="129"/>
      <c r="F89" s="129"/>
      <c r="G89" s="129"/>
      <c r="H89" s="129"/>
      <c r="I89" s="129"/>
      <c r="J89" s="129"/>
      <c r="K89" s="129"/>
      <c r="L89" s="129"/>
      <c r="M89" s="130"/>
    </row>
    <row r="90" spans="1:13" s="43" customFormat="1" ht="20.85" customHeight="1" x14ac:dyDescent="0.3">
      <c r="A90" s="126"/>
      <c r="B90" s="128"/>
      <c r="C90" s="127"/>
      <c r="D90" s="128"/>
      <c r="E90" s="129"/>
      <c r="F90" s="129"/>
      <c r="G90" s="129"/>
      <c r="H90" s="129"/>
      <c r="I90" s="129"/>
      <c r="J90" s="129"/>
      <c r="K90" s="129"/>
      <c r="L90" s="129"/>
      <c r="M90" s="130"/>
    </row>
    <row r="91" spans="1:13" s="43" customFormat="1" ht="20.85" customHeight="1" x14ac:dyDescent="0.3">
      <c r="A91" s="126"/>
      <c r="B91" s="128"/>
      <c r="C91" s="127"/>
      <c r="D91" s="128"/>
      <c r="E91" s="129"/>
      <c r="F91" s="129"/>
      <c r="G91" s="129"/>
      <c r="H91" s="129"/>
      <c r="I91" s="129"/>
      <c r="J91" s="129"/>
      <c r="K91" s="129"/>
      <c r="L91" s="129"/>
      <c r="M91" s="130"/>
    </row>
    <row r="92" spans="1:13" s="43" customFormat="1" ht="20.85" customHeight="1" x14ac:dyDescent="0.3">
      <c r="A92" s="126"/>
      <c r="B92" s="128"/>
      <c r="C92" s="127"/>
      <c r="D92" s="128"/>
      <c r="E92" s="129"/>
      <c r="F92" s="129"/>
      <c r="G92" s="129"/>
      <c r="H92" s="129"/>
      <c r="I92" s="129"/>
      <c r="J92" s="129"/>
      <c r="K92" s="129"/>
      <c r="L92" s="129"/>
      <c r="M92" s="130"/>
    </row>
    <row r="93" spans="1:13" s="43" customFormat="1" ht="20.85" customHeight="1" x14ac:dyDescent="0.3">
      <c r="A93" s="126"/>
      <c r="B93" s="128"/>
      <c r="C93" s="127"/>
      <c r="D93" s="128"/>
      <c r="E93" s="129"/>
      <c r="F93" s="129"/>
      <c r="G93" s="129"/>
      <c r="H93" s="129"/>
      <c r="I93" s="129"/>
      <c r="J93" s="129"/>
      <c r="K93" s="129"/>
      <c r="L93" s="129"/>
      <c r="M93" s="130"/>
    </row>
    <row r="94" spans="1:13" s="43" customFormat="1" ht="20.85" customHeight="1" x14ac:dyDescent="0.3">
      <c r="A94" s="126"/>
      <c r="B94" s="128"/>
      <c r="C94" s="127"/>
      <c r="D94" s="128"/>
      <c r="E94" s="129"/>
      <c r="F94" s="129"/>
      <c r="G94" s="129"/>
      <c r="H94" s="129"/>
      <c r="I94" s="129"/>
      <c r="J94" s="129"/>
      <c r="K94" s="129"/>
      <c r="L94" s="129"/>
      <c r="M94" s="130"/>
    </row>
    <row r="95" spans="1:13" s="43" customFormat="1" ht="20.85" customHeight="1" x14ac:dyDescent="0.3">
      <c r="A95" s="126"/>
      <c r="B95" s="128"/>
      <c r="C95" s="127"/>
      <c r="D95" s="128"/>
      <c r="E95" s="129"/>
      <c r="F95" s="129"/>
      <c r="G95" s="129"/>
      <c r="H95" s="129"/>
      <c r="I95" s="129"/>
      <c r="J95" s="129"/>
      <c r="K95" s="129"/>
      <c r="L95" s="129"/>
      <c r="M95" s="130"/>
    </row>
    <row r="96" spans="1:13" s="43" customFormat="1" ht="20.85" customHeight="1" x14ac:dyDescent="0.3">
      <c r="A96" s="126"/>
      <c r="B96" s="128"/>
      <c r="C96" s="127"/>
      <c r="D96" s="128"/>
      <c r="E96" s="129"/>
      <c r="F96" s="129"/>
      <c r="G96" s="129"/>
      <c r="H96" s="129"/>
      <c r="I96" s="129"/>
      <c r="J96" s="129"/>
      <c r="K96" s="129"/>
      <c r="L96" s="129"/>
      <c r="M96" s="130"/>
    </row>
    <row r="97" spans="1:13" s="43" customFormat="1" ht="20.85" customHeight="1" x14ac:dyDescent="0.3">
      <c r="A97" s="126"/>
      <c r="B97" s="128"/>
      <c r="C97" s="127"/>
      <c r="D97" s="128"/>
      <c r="E97" s="129"/>
      <c r="F97" s="129"/>
      <c r="G97" s="129"/>
      <c r="H97" s="129"/>
      <c r="I97" s="129"/>
      <c r="J97" s="129"/>
      <c r="K97" s="129"/>
      <c r="L97" s="129"/>
      <c r="M97" s="130"/>
    </row>
    <row r="98" spans="1:13" s="43" customFormat="1" ht="20.85" customHeight="1" x14ac:dyDescent="0.3">
      <c r="A98" s="126"/>
      <c r="B98" s="128"/>
      <c r="C98" s="127"/>
      <c r="D98" s="128"/>
      <c r="E98" s="129"/>
      <c r="F98" s="129"/>
      <c r="G98" s="129"/>
      <c r="H98" s="129"/>
      <c r="I98" s="129"/>
      <c r="J98" s="129"/>
      <c r="K98" s="129"/>
      <c r="L98" s="129"/>
      <c r="M98" s="130"/>
    </row>
    <row r="99" spans="1:13" s="43" customFormat="1" ht="20.85" customHeight="1" x14ac:dyDescent="0.3">
      <c r="A99" s="126"/>
      <c r="B99" s="128"/>
      <c r="C99" s="127"/>
      <c r="D99" s="128"/>
      <c r="E99" s="129"/>
      <c r="F99" s="129"/>
      <c r="G99" s="129"/>
      <c r="H99" s="129"/>
      <c r="I99" s="129"/>
      <c r="J99" s="129"/>
      <c r="K99" s="129"/>
      <c r="L99" s="129"/>
      <c r="M99" s="130"/>
    </row>
    <row r="100" spans="1:13" s="43" customFormat="1" ht="20.85" customHeight="1" x14ac:dyDescent="0.3">
      <c r="A100" s="126"/>
      <c r="B100" s="128"/>
      <c r="C100" s="127"/>
      <c r="D100" s="128"/>
      <c r="E100" s="129"/>
      <c r="F100" s="129"/>
      <c r="G100" s="129"/>
      <c r="H100" s="129"/>
      <c r="I100" s="129"/>
      <c r="J100" s="129"/>
      <c r="K100" s="129"/>
      <c r="L100" s="129"/>
      <c r="M100" s="130"/>
    </row>
    <row r="101" spans="1:13" s="43" customFormat="1" ht="20.85" customHeight="1" x14ac:dyDescent="0.3">
      <c r="A101" s="126"/>
      <c r="B101" s="128"/>
      <c r="C101" s="127"/>
      <c r="D101" s="128"/>
      <c r="E101" s="129"/>
      <c r="F101" s="129"/>
      <c r="G101" s="129"/>
      <c r="H101" s="129"/>
      <c r="I101" s="129"/>
      <c r="J101" s="129"/>
      <c r="K101" s="129"/>
      <c r="L101" s="129"/>
      <c r="M101" s="130"/>
    </row>
    <row r="102" spans="1:13" s="43" customFormat="1" ht="20.85" customHeight="1" x14ac:dyDescent="0.3">
      <c r="A102" s="126"/>
      <c r="B102" s="128"/>
      <c r="C102" s="127"/>
      <c r="D102" s="128"/>
      <c r="E102" s="129"/>
      <c r="F102" s="129"/>
      <c r="G102" s="129"/>
      <c r="H102" s="129"/>
      <c r="I102" s="129"/>
      <c r="J102" s="129"/>
      <c r="K102" s="129"/>
      <c r="L102" s="129"/>
      <c r="M102" s="130"/>
    </row>
    <row r="103" spans="1:13" s="43" customFormat="1" ht="20.85" customHeight="1" x14ac:dyDescent="0.3">
      <c r="A103" s="126"/>
      <c r="B103" s="128"/>
      <c r="C103" s="127"/>
      <c r="D103" s="128"/>
      <c r="E103" s="129"/>
      <c r="F103" s="129"/>
      <c r="G103" s="129"/>
      <c r="H103" s="129"/>
      <c r="I103" s="129"/>
      <c r="J103" s="129"/>
      <c r="K103" s="129"/>
      <c r="L103" s="129"/>
      <c r="M103" s="130"/>
    </row>
    <row r="104" spans="1:13" s="43" customFormat="1" ht="20.85" customHeight="1" x14ac:dyDescent="0.3">
      <c r="A104" s="126"/>
      <c r="B104" s="128"/>
      <c r="C104" s="127"/>
      <c r="D104" s="128"/>
      <c r="E104" s="129"/>
      <c r="F104" s="129"/>
      <c r="G104" s="129"/>
      <c r="H104" s="129"/>
      <c r="I104" s="129"/>
      <c r="J104" s="129"/>
      <c r="K104" s="129"/>
      <c r="L104" s="129"/>
      <c r="M104" s="130"/>
    </row>
    <row r="105" spans="1:13" s="43" customFormat="1" ht="20.85" customHeight="1" x14ac:dyDescent="0.3">
      <c r="A105" s="126"/>
      <c r="B105" s="128"/>
      <c r="C105" s="127"/>
      <c r="D105" s="128"/>
      <c r="E105" s="129"/>
      <c r="F105" s="129"/>
      <c r="G105" s="129"/>
      <c r="H105" s="129"/>
      <c r="I105" s="129"/>
      <c r="J105" s="129"/>
      <c r="K105" s="129"/>
      <c r="L105" s="129"/>
      <c r="M105" s="130"/>
    </row>
    <row r="106" spans="1:13" s="43" customFormat="1" ht="20.85" customHeight="1" x14ac:dyDescent="0.3">
      <c r="A106" s="126"/>
      <c r="B106" s="128"/>
      <c r="C106" s="127"/>
      <c r="D106" s="128"/>
      <c r="E106" s="129"/>
      <c r="F106" s="129"/>
      <c r="G106" s="129"/>
      <c r="H106" s="129"/>
      <c r="I106" s="129"/>
      <c r="J106" s="129"/>
      <c r="K106" s="129"/>
      <c r="L106" s="129"/>
      <c r="M106" s="130"/>
    </row>
    <row r="107" spans="1:13" s="43" customFormat="1" ht="20.85" customHeight="1" x14ac:dyDescent="0.3">
      <c r="A107" s="126"/>
      <c r="B107" s="128"/>
      <c r="C107" s="127"/>
      <c r="D107" s="128"/>
      <c r="E107" s="129"/>
      <c r="F107" s="129"/>
      <c r="G107" s="129"/>
      <c r="H107" s="129"/>
      <c r="I107" s="129"/>
      <c r="J107" s="129"/>
      <c r="K107" s="129"/>
      <c r="L107" s="129"/>
      <c r="M107" s="130"/>
    </row>
    <row r="108" spans="1:13" s="43" customFormat="1" ht="20.85" customHeight="1" x14ac:dyDescent="0.3">
      <c r="A108" s="126"/>
      <c r="B108" s="128"/>
      <c r="C108" s="127"/>
      <c r="D108" s="128"/>
      <c r="E108" s="129"/>
      <c r="F108" s="129"/>
      <c r="G108" s="129"/>
      <c r="H108" s="129"/>
      <c r="I108" s="129"/>
      <c r="J108" s="129"/>
      <c r="K108" s="129"/>
      <c r="L108" s="129"/>
      <c r="M108" s="130"/>
    </row>
    <row r="109" spans="1:13" s="43" customFormat="1" ht="20.85" customHeight="1" x14ac:dyDescent="0.3">
      <c r="A109" s="126"/>
      <c r="B109" s="128"/>
      <c r="C109" s="127"/>
      <c r="D109" s="128"/>
      <c r="E109" s="129"/>
      <c r="F109" s="129"/>
      <c r="G109" s="129"/>
      <c r="H109" s="129"/>
      <c r="I109" s="129"/>
      <c r="J109" s="129"/>
      <c r="K109" s="129"/>
      <c r="L109" s="129"/>
      <c r="M109" s="130"/>
    </row>
    <row r="110" spans="1:13" s="43" customFormat="1" ht="20.85" customHeight="1" x14ac:dyDescent="0.3">
      <c r="A110" s="126"/>
      <c r="B110" s="128"/>
      <c r="C110" s="127"/>
      <c r="D110" s="128"/>
      <c r="E110" s="129"/>
      <c r="F110" s="129"/>
      <c r="G110" s="129"/>
      <c r="H110" s="129"/>
      <c r="I110" s="129"/>
      <c r="J110" s="129"/>
      <c r="K110" s="129"/>
      <c r="L110" s="129"/>
      <c r="M110" s="130"/>
    </row>
    <row r="111" spans="1:13" s="43" customFormat="1" ht="20.85" customHeight="1" x14ac:dyDescent="0.3">
      <c r="A111" s="126"/>
      <c r="B111" s="128"/>
      <c r="C111" s="127"/>
      <c r="D111" s="128"/>
      <c r="E111" s="129"/>
      <c r="F111" s="129"/>
      <c r="G111" s="129"/>
      <c r="H111" s="129"/>
      <c r="I111" s="129"/>
      <c r="J111" s="129"/>
      <c r="K111" s="129"/>
      <c r="L111" s="129"/>
      <c r="M111" s="130"/>
    </row>
    <row r="112" spans="1:13" s="43" customFormat="1" ht="20.85" customHeight="1" x14ac:dyDescent="0.3">
      <c r="A112" s="126"/>
      <c r="B112" s="128"/>
      <c r="C112" s="127"/>
      <c r="D112" s="128"/>
      <c r="E112" s="129"/>
      <c r="F112" s="129"/>
      <c r="G112" s="129"/>
      <c r="H112" s="129"/>
      <c r="I112" s="129"/>
      <c r="J112" s="129"/>
      <c r="K112" s="129"/>
      <c r="L112" s="129"/>
      <c r="M112" s="130"/>
    </row>
    <row r="113" spans="1:13" s="43" customFormat="1" ht="20.85" customHeight="1" x14ac:dyDescent="0.3">
      <c r="A113" s="126"/>
      <c r="B113" s="128"/>
      <c r="C113" s="127"/>
      <c r="D113" s="128"/>
      <c r="E113" s="129"/>
      <c r="F113" s="129"/>
      <c r="G113" s="129"/>
      <c r="H113" s="129"/>
      <c r="I113" s="129"/>
      <c r="J113" s="129"/>
      <c r="K113" s="129"/>
      <c r="L113" s="129"/>
      <c r="M113" s="130"/>
    </row>
    <row r="114" spans="1:13" s="43" customFormat="1" ht="20.85" customHeight="1" x14ac:dyDescent="0.3">
      <c r="A114" s="126"/>
      <c r="B114" s="128"/>
      <c r="C114" s="127"/>
      <c r="D114" s="128"/>
      <c r="E114" s="129"/>
      <c r="F114" s="129"/>
      <c r="G114" s="129"/>
      <c r="H114" s="129"/>
      <c r="I114" s="129"/>
      <c r="J114" s="129"/>
      <c r="K114" s="129"/>
      <c r="L114" s="129"/>
      <c r="M114" s="130"/>
    </row>
    <row r="115" spans="1:13" s="43" customFormat="1" ht="20.85" customHeight="1" x14ac:dyDescent="0.3">
      <c r="A115" s="126"/>
      <c r="B115" s="128"/>
      <c r="C115" s="127"/>
      <c r="D115" s="128"/>
      <c r="E115" s="129"/>
      <c r="F115" s="129"/>
      <c r="G115" s="129"/>
      <c r="H115" s="129"/>
      <c r="I115" s="129"/>
      <c r="J115" s="129"/>
      <c r="K115" s="129"/>
      <c r="L115" s="129"/>
      <c r="M115" s="130"/>
    </row>
    <row r="116" spans="1:13" s="43" customFormat="1" ht="20.85" customHeight="1" x14ac:dyDescent="0.3">
      <c r="A116" s="126"/>
      <c r="B116" s="128"/>
      <c r="C116" s="127"/>
      <c r="D116" s="128"/>
      <c r="E116" s="129"/>
      <c r="F116" s="129"/>
      <c r="G116" s="129"/>
      <c r="H116" s="129"/>
      <c r="I116" s="129"/>
      <c r="J116" s="129"/>
      <c r="K116" s="129"/>
      <c r="L116" s="129"/>
      <c r="M116" s="130"/>
    </row>
    <row r="117" spans="1:13" s="43" customFormat="1" ht="20.85" customHeight="1" x14ac:dyDescent="0.3">
      <c r="A117" s="126"/>
      <c r="B117" s="128"/>
      <c r="C117" s="127"/>
      <c r="D117" s="128"/>
      <c r="E117" s="129"/>
      <c r="F117" s="129"/>
      <c r="G117" s="129"/>
      <c r="H117" s="129"/>
      <c r="I117" s="129"/>
      <c r="J117" s="129"/>
      <c r="K117" s="129"/>
      <c r="L117" s="129"/>
      <c r="M117" s="130"/>
    </row>
    <row r="118" spans="1:13" s="43" customFormat="1" ht="20.85" customHeight="1" x14ac:dyDescent="0.3">
      <c r="A118" s="126"/>
      <c r="B118" s="128"/>
      <c r="C118" s="127"/>
      <c r="D118" s="128"/>
      <c r="E118" s="129"/>
      <c r="F118" s="129"/>
      <c r="G118" s="129"/>
      <c r="H118" s="129"/>
      <c r="I118" s="129"/>
      <c r="J118" s="129"/>
      <c r="K118" s="129"/>
      <c r="L118" s="129"/>
      <c r="M118" s="130"/>
    </row>
    <row r="119" spans="1:13" s="43" customFormat="1" ht="20.85" customHeight="1" x14ac:dyDescent="0.3">
      <c r="A119" s="126"/>
      <c r="B119" s="128"/>
      <c r="C119" s="127"/>
      <c r="D119" s="128"/>
      <c r="E119" s="129"/>
      <c r="F119" s="129"/>
      <c r="G119" s="129"/>
      <c r="H119" s="129"/>
      <c r="I119" s="129"/>
      <c r="J119" s="129"/>
      <c r="K119" s="129"/>
      <c r="L119" s="129"/>
      <c r="M119" s="130"/>
    </row>
    <row r="120" spans="1:13" s="43" customFormat="1" ht="20.85" customHeight="1" x14ac:dyDescent="0.3">
      <c r="A120" s="126"/>
      <c r="B120" s="128"/>
      <c r="C120" s="127"/>
      <c r="D120" s="128"/>
      <c r="E120" s="129"/>
      <c r="F120" s="129"/>
      <c r="G120" s="129"/>
      <c r="H120" s="129"/>
      <c r="I120" s="129"/>
      <c r="J120" s="129"/>
      <c r="K120" s="129"/>
      <c r="L120" s="129"/>
      <c r="M120" s="130"/>
    </row>
    <row r="121" spans="1:13" s="43" customFormat="1" ht="21" customHeight="1" x14ac:dyDescent="0.3">
      <c r="A121" s="126"/>
      <c r="B121" s="128"/>
      <c r="C121" s="127"/>
      <c r="D121" s="128"/>
      <c r="E121" s="129"/>
      <c r="F121" s="129"/>
      <c r="G121" s="129"/>
      <c r="H121" s="129"/>
      <c r="I121" s="129"/>
      <c r="J121" s="129"/>
      <c r="K121" s="129"/>
      <c r="L121" s="129"/>
      <c r="M121" s="130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21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6"/>
  <sheetViews>
    <sheetView view="pageBreakPreview" zoomScale="115" zoomScaleNormal="130" zoomScaleSheetLayoutView="115" workbookViewId="0">
      <selection activeCell="C18" sqref="C18"/>
    </sheetView>
    <sheetView topLeftCell="A100" zoomScale="145" zoomScaleNormal="145" workbookViewId="1">
      <selection activeCell="Z17" sqref="Z17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90" t="s">
        <v>32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2:30" x14ac:dyDescent="0.3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2:30" ht="24" customHeight="1" thickBot="1" x14ac:dyDescent="0.35">
      <c r="B3" s="33" t="s">
        <v>33</v>
      </c>
      <c r="C3" s="34" t="s">
        <v>34</v>
      </c>
      <c r="D3" s="192" t="s">
        <v>35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85</v>
      </c>
      <c r="C4" s="92" t="s">
        <v>84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6718.7039999999997</v>
      </c>
      <c r="AA4" s="50">
        <f>SUM(AA5:AA8)</f>
        <v>55699</v>
      </c>
      <c r="AB4" s="50">
        <f>SUM(AB5:AB8)</f>
        <v>30103.8</v>
      </c>
      <c r="AC4" s="50">
        <f>SUM(AC5:AC8)</f>
        <v>92521.504000000001</v>
      </c>
      <c r="AD4" s="51"/>
    </row>
    <row r="5" spans="2:30" ht="18.75" customHeight="1" x14ac:dyDescent="0.3">
      <c r="B5" s="91" t="s">
        <v>74</v>
      </c>
      <c r="C5" s="93"/>
      <c r="D5" s="189">
        <v>131000000</v>
      </c>
      <c r="E5" s="186"/>
      <c r="F5" s="186"/>
      <c r="G5" s="186"/>
      <c r="H5" s="186"/>
      <c r="I5" s="186" t="s">
        <v>40</v>
      </c>
      <c r="J5" s="186"/>
      <c r="K5" s="186">
        <v>2298</v>
      </c>
      <c r="L5" s="186"/>
      <c r="M5" s="186"/>
      <c r="N5" s="42" t="s">
        <v>41</v>
      </c>
      <c r="O5" s="186" t="s">
        <v>42</v>
      </c>
      <c r="P5" s="186"/>
      <c r="Q5" s="186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30103.8</v>
      </c>
      <c r="AC5" s="27">
        <f>SUM(Z5:AB5)</f>
        <v>30103.8</v>
      </c>
      <c r="AD5" s="31"/>
    </row>
    <row r="6" spans="2:30" ht="18.75" customHeight="1" x14ac:dyDescent="0.3">
      <c r="B6" s="28" t="s">
        <v>43</v>
      </c>
      <c r="C6" s="94" t="s">
        <v>44</v>
      </c>
      <c r="D6" s="187">
        <v>3.8</v>
      </c>
      <c r="E6" s="186"/>
      <c r="F6" s="186"/>
      <c r="G6" s="186"/>
      <c r="H6" s="42" t="s">
        <v>45</v>
      </c>
      <c r="I6" s="42" t="s">
        <v>41</v>
      </c>
      <c r="J6" s="186">
        <v>1272</v>
      </c>
      <c r="K6" s="186"/>
      <c r="L6" s="186"/>
      <c r="M6" s="186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4833.5999999999995</v>
      </c>
      <c r="AA6" s="30"/>
      <c r="AB6" s="30"/>
      <c r="AC6" s="27">
        <f>SUM(Z6:AB6)</f>
        <v>4833.5999999999995</v>
      </c>
      <c r="AD6" s="31" t="s">
        <v>39</v>
      </c>
    </row>
    <row r="7" spans="2:30" ht="18.75" customHeight="1" x14ac:dyDescent="0.3">
      <c r="B7" s="28" t="s">
        <v>46</v>
      </c>
      <c r="C7" s="94" t="s">
        <v>47</v>
      </c>
      <c r="D7" s="187">
        <v>39</v>
      </c>
      <c r="E7" s="186"/>
      <c r="F7" s="186"/>
      <c r="G7" s="186"/>
      <c r="H7" s="42" t="s">
        <v>48</v>
      </c>
      <c r="I7" s="42" t="s">
        <v>41</v>
      </c>
      <c r="J7" s="186">
        <f>Z6</f>
        <v>4833.5999999999995</v>
      </c>
      <c r="K7" s="186"/>
      <c r="L7" s="186"/>
      <c r="M7" s="186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1885.1039999999998</v>
      </c>
      <c r="AA7" s="30"/>
      <c r="AB7" s="30"/>
      <c r="AC7" s="27">
        <f>SUM(Z7:AB7)</f>
        <v>1885.1039999999998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88">
        <v>1</v>
      </c>
      <c r="E8" s="186"/>
      <c r="F8" s="186"/>
      <c r="G8" s="42" t="s">
        <v>10</v>
      </c>
      <c r="H8" s="42" t="s">
        <v>41</v>
      </c>
      <c r="I8" s="186">
        <v>267360</v>
      </c>
      <c r="J8" s="186"/>
      <c r="K8" s="186"/>
      <c r="L8" s="186"/>
      <c r="M8" s="42" t="s">
        <v>41</v>
      </c>
      <c r="N8" s="186" t="s">
        <v>50</v>
      </c>
      <c r="O8" s="186"/>
      <c r="P8" s="186"/>
      <c r="Q8" s="186"/>
      <c r="R8" s="186"/>
      <c r="S8" s="186"/>
      <c r="T8" s="186"/>
      <c r="U8" s="186"/>
      <c r="V8" s="186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110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s="36" customFormat="1" ht="18.75" customHeight="1" x14ac:dyDescent="0.3">
      <c r="B11" s="91"/>
      <c r="C11" s="92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50"/>
      <c r="AA11" s="50"/>
      <c r="AB11" s="50"/>
      <c r="AC11" s="50"/>
      <c r="AD11" s="51"/>
    </row>
    <row r="12" spans="2:30" ht="18.75" customHeight="1" x14ac:dyDescent="0.3">
      <c r="C12" s="92"/>
      <c r="D12" s="189"/>
      <c r="E12" s="186"/>
      <c r="F12" s="186"/>
      <c r="G12" s="186"/>
      <c r="H12" s="186"/>
      <c r="I12" s="186"/>
      <c r="J12" s="186"/>
      <c r="K12" s="186"/>
      <c r="L12" s="186"/>
      <c r="M12" s="186"/>
      <c r="N12" s="42"/>
      <c r="O12" s="186"/>
      <c r="P12" s="186"/>
      <c r="Q12" s="186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94"/>
      <c r="D13" s="187"/>
      <c r="E13" s="186"/>
      <c r="F13" s="186"/>
      <c r="G13" s="186"/>
      <c r="H13" s="42"/>
      <c r="I13" s="42"/>
      <c r="J13" s="186"/>
      <c r="K13" s="186"/>
      <c r="L13" s="186"/>
      <c r="M13" s="186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94"/>
      <c r="D14" s="187"/>
      <c r="E14" s="186"/>
      <c r="F14" s="186"/>
      <c r="G14" s="186"/>
      <c r="H14" s="42"/>
      <c r="I14" s="42"/>
      <c r="J14" s="186"/>
      <c r="K14" s="186"/>
      <c r="L14" s="186"/>
      <c r="M14" s="186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94"/>
      <c r="D15" s="188"/>
      <c r="E15" s="186"/>
      <c r="F15" s="186"/>
      <c r="G15" s="42"/>
      <c r="H15" s="42"/>
      <c r="I15" s="186" t="s">
        <v>79</v>
      </c>
      <c r="J15" s="186"/>
      <c r="K15" s="186"/>
      <c r="L15" s="186"/>
      <c r="M15" s="42"/>
      <c r="N15" s="186"/>
      <c r="O15" s="186"/>
      <c r="P15" s="186"/>
      <c r="Q15" s="186"/>
      <c r="R15" s="186"/>
      <c r="S15" s="186"/>
      <c r="T15" s="186"/>
      <c r="U15" s="186"/>
      <c r="V15" s="186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10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98"/>
      <c r="C18" s="92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91"/>
      <c r="C19" s="93"/>
      <c r="D19" s="189"/>
      <c r="E19" s="186"/>
      <c r="F19" s="186"/>
      <c r="G19" s="186"/>
      <c r="H19" s="186"/>
      <c r="I19" s="186"/>
      <c r="J19" s="186"/>
      <c r="K19" s="186"/>
      <c r="L19" s="186"/>
      <c r="M19" s="186"/>
      <c r="N19" s="42"/>
      <c r="O19" s="186"/>
      <c r="P19" s="186"/>
      <c r="Q19" s="186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91"/>
      <c r="C20" s="92"/>
      <c r="D20" s="189"/>
      <c r="E20" s="186"/>
      <c r="F20" s="186"/>
      <c r="G20" s="186"/>
      <c r="H20" s="186"/>
      <c r="I20" s="186"/>
      <c r="J20" s="186"/>
      <c r="K20" s="186"/>
      <c r="L20" s="186"/>
      <c r="M20" s="186"/>
      <c r="N20" s="42"/>
      <c r="O20" s="186"/>
      <c r="P20" s="186"/>
      <c r="Q20" s="186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94"/>
      <c r="D21" s="187"/>
      <c r="E21" s="186"/>
      <c r="F21" s="186"/>
      <c r="G21" s="186"/>
      <c r="H21" s="42"/>
      <c r="I21" s="42"/>
      <c r="J21" s="186"/>
      <c r="K21" s="186"/>
      <c r="L21" s="186"/>
      <c r="M21" s="18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 t="s">
        <v>87</v>
      </c>
      <c r="AA21" s="30"/>
      <c r="AB21" s="30"/>
      <c r="AC21" s="27"/>
      <c r="AD21" s="31"/>
    </row>
    <row r="22" spans="2:32" ht="18.75" customHeight="1" x14ac:dyDescent="0.3">
      <c r="B22" s="28"/>
      <c r="C22" s="94"/>
      <c r="D22" s="187"/>
      <c r="E22" s="186"/>
      <c r="F22" s="186"/>
      <c r="G22" s="186"/>
      <c r="H22" s="42"/>
      <c r="I22" s="42"/>
      <c r="J22" s="186"/>
      <c r="K22" s="186"/>
      <c r="L22" s="186"/>
      <c r="M22" s="18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88"/>
      <c r="E23" s="186"/>
      <c r="F23" s="186"/>
      <c r="G23" s="42"/>
      <c r="H23" s="42"/>
      <c r="I23" s="186"/>
      <c r="J23" s="186"/>
      <c r="K23" s="186"/>
      <c r="L23" s="186"/>
      <c r="M23" s="42"/>
      <c r="N23" s="186"/>
      <c r="O23" s="186"/>
      <c r="P23" s="186"/>
      <c r="Q23" s="186"/>
      <c r="R23" s="186"/>
      <c r="S23" s="186"/>
      <c r="T23" s="186"/>
      <c r="U23" s="186"/>
      <c r="V23" s="186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87"/>
      <c r="E24" s="186"/>
      <c r="F24" s="186"/>
      <c r="G24" s="186"/>
      <c r="H24" s="42"/>
      <c r="I24" s="42"/>
      <c r="J24" s="186"/>
      <c r="K24" s="186"/>
      <c r="L24" s="186"/>
      <c r="M24" s="186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11"/>
      <c r="C25" s="112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5"/>
      <c r="Z25" s="116"/>
      <c r="AA25" s="116"/>
      <c r="AB25" s="116"/>
      <c r="AC25" s="117"/>
      <c r="AD25" s="118"/>
    </row>
    <row r="26" spans="2:32" ht="18.75" customHeight="1" x14ac:dyDescent="0.3">
      <c r="B26" s="45"/>
      <c r="C26" s="45" t="s">
        <v>88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37" spans="2:30" ht="18.75" customHeight="1" x14ac:dyDescent="0.3">
      <c r="B37" s="45"/>
      <c r="C37" s="45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6"/>
      <c r="AA37" s="46"/>
      <c r="AB37" s="46"/>
      <c r="AC37" s="48"/>
      <c r="AD37" s="45"/>
    </row>
    <row r="38" spans="2:30" ht="18.75" customHeight="1" x14ac:dyDescent="0.3">
      <c r="B38" s="45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6"/>
      <c r="AA38" s="46"/>
      <c r="AB38" s="46"/>
      <c r="AC38" s="48"/>
      <c r="AD38" s="45"/>
    </row>
    <row r="39" spans="2:30" ht="18.75" customHeight="1" x14ac:dyDescent="0.3">
      <c r="B39" s="45"/>
      <c r="C39" s="45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6"/>
      <c r="AA39" s="46"/>
      <c r="AB39" s="46"/>
      <c r="AC39" s="48"/>
      <c r="AD39" s="45"/>
    </row>
    <row r="40" spans="2:30" ht="18.75" customHeight="1" x14ac:dyDescent="0.3">
      <c r="B40" s="45"/>
      <c r="C40" s="45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6"/>
      <c r="AA40" s="46"/>
      <c r="AB40" s="46"/>
      <c r="AC40" s="48"/>
      <c r="AD40" s="45"/>
    </row>
    <row r="41" spans="2:30" ht="18.75" customHeight="1" x14ac:dyDescent="0.3">
      <c r="B41" s="45"/>
      <c r="C41" s="45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6"/>
      <c r="AA41" s="46"/>
      <c r="AB41" s="46"/>
      <c r="AC41" s="48"/>
      <c r="AD41" s="45"/>
    </row>
    <row r="42" spans="2:30" ht="18.75" customHeight="1" x14ac:dyDescent="0.3">
      <c r="B42" s="45"/>
      <c r="C42" s="45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6"/>
      <c r="AA42" s="46"/>
      <c r="AB42" s="46"/>
      <c r="AC42" s="48"/>
      <c r="AD42" s="45"/>
    </row>
    <row r="43" spans="2:30" ht="18.75" customHeight="1" x14ac:dyDescent="0.3">
      <c r="B43" s="45"/>
      <c r="C43" s="45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46"/>
      <c r="AC43" s="48"/>
      <c r="AD43" s="45"/>
    </row>
    <row r="44" spans="2:30" ht="18.75" customHeight="1" x14ac:dyDescent="0.3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46"/>
      <c r="AC44" s="48"/>
      <c r="AD44" s="45"/>
    </row>
    <row r="45" spans="2:30" ht="18.75" customHeight="1" x14ac:dyDescent="0.3">
      <c r="B45" s="45"/>
      <c r="C45" s="45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46"/>
      <c r="AC45" s="48"/>
      <c r="AD45" s="45"/>
    </row>
    <row r="46" spans="2:30" ht="18.75" customHeight="1" x14ac:dyDescent="0.3">
      <c r="B46" s="45"/>
      <c r="C46" s="45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46"/>
      <c r="AC46" s="48"/>
      <c r="AD46" s="45"/>
    </row>
    <row r="47" spans="2:30" ht="18.75" customHeight="1" x14ac:dyDescent="0.3">
      <c r="B47" s="45"/>
      <c r="C47" s="45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46"/>
      <c r="AB47" s="46"/>
      <c r="AC47" s="48"/>
      <c r="AD47" s="45"/>
    </row>
    <row r="48" spans="2:30" ht="18.75" customHeight="1" x14ac:dyDescent="0.3">
      <c r="B48" s="45"/>
      <c r="C48" s="45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46"/>
      <c r="AB48" s="46"/>
      <c r="AC48" s="48"/>
      <c r="AD48" s="45"/>
    </row>
    <row r="49" spans="2:30" ht="18.75" customHeight="1" x14ac:dyDescent="0.3">
      <c r="B49" s="45"/>
      <c r="C49" s="45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6"/>
      <c r="AA49" s="46"/>
      <c r="AB49" s="46"/>
      <c r="AC49" s="48"/>
      <c r="AD49" s="45"/>
    </row>
    <row r="50" spans="2:30" ht="18.75" customHeight="1" x14ac:dyDescent="0.3">
      <c r="B50" s="4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46"/>
      <c r="AB50" s="46"/>
      <c r="AC50" s="48"/>
      <c r="AD50" s="45"/>
    </row>
    <row r="51" spans="2:30" ht="18.75" customHeight="1" x14ac:dyDescent="0.3">
      <c r="B51" s="45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8"/>
      <c r="AD51" s="45"/>
    </row>
    <row r="52" spans="2:30" ht="18.75" customHeight="1" x14ac:dyDescent="0.3">
      <c r="B52" s="4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6"/>
      <c r="AA52" s="46"/>
      <c r="AB52" s="46"/>
      <c r="AC52" s="48"/>
      <c r="AD52" s="45"/>
    </row>
    <row r="53" spans="2:30" ht="18.75" customHeight="1" x14ac:dyDescent="0.3">
      <c r="B53" s="45"/>
      <c r="C53" s="45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6"/>
      <c r="AA53" s="46"/>
      <c r="AB53" s="46"/>
      <c r="AC53" s="48"/>
      <c r="AD53" s="45"/>
    </row>
    <row r="54" spans="2:30" ht="18.75" customHeight="1" x14ac:dyDescent="0.3">
      <c r="B54" s="45"/>
      <c r="C54" s="45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6"/>
      <c r="AA54" s="46"/>
      <c r="AB54" s="46"/>
      <c r="AC54" s="48"/>
      <c r="AD54" s="45"/>
    </row>
    <row r="55" spans="2:30" ht="18.75" customHeight="1" x14ac:dyDescent="0.3">
      <c r="B55" s="45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6"/>
      <c r="AA55" s="46"/>
      <c r="AB55" s="46"/>
      <c r="AC55" s="48"/>
      <c r="AD55" s="45"/>
    </row>
    <row r="56" spans="2:30" ht="18.75" customHeight="1" x14ac:dyDescent="0.3">
      <c r="B56" s="45"/>
      <c r="C56" s="45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6"/>
      <c r="AA56" s="46"/>
      <c r="AB56" s="46"/>
      <c r="AC56" s="48"/>
      <c r="AD56" s="45"/>
    </row>
    <row r="57" spans="2:30" ht="18.75" customHeight="1" x14ac:dyDescent="0.3">
      <c r="B57" s="45"/>
      <c r="C57" s="45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6"/>
      <c r="AA57" s="46"/>
      <c r="AB57" s="46"/>
      <c r="AC57" s="48"/>
      <c r="AD57" s="45"/>
    </row>
    <row r="58" spans="2:30" ht="18.75" customHeight="1" x14ac:dyDescent="0.3"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6"/>
      <c r="AA58" s="46"/>
      <c r="AB58" s="46"/>
      <c r="AC58" s="48"/>
      <c r="AD58" s="45"/>
    </row>
    <row r="59" spans="2:30" ht="18.75" customHeight="1" x14ac:dyDescent="0.3">
      <c r="B59" s="45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6"/>
      <c r="AA59" s="46"/>
      <c r="AB59" s="46"/>
      <c r="AC59" s="48"/>
      <c r="AD59" s="45"/>
    </row>
    <row r="60" spans="2:30" ht="18.75" customHeight="1" x14ac:dyDescent="0.3">
      <c r="B60" s="45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6"/>
      <c r="AA60" s="46"/>
      <c r="AB60" s="46"/>
      <c r="AC60" s="48"/>
      <c r="AD60" s="45"/>
    </row>
    <row r="61" spans="2:30" ht="18.75" customHeight="1" x14ac:dyDescent="0.3">
      <c r="B61" s="45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6"/>
      <c r="AA61" s="46"/>
      <c r="AB61" s="46"/>
      <c r="AC61" s="48"/>
      <c r="AD61" s="45"/>
    </row>
    <row r="62" spans="2:30" ht="18.75" customHeight="1" x14ac:dyDescent="0.3">
      <c r="B62" s="45"/>
      <c r="C62" s="45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6"/>
      <c r="AA62" s="46"/>
      <c r="AB62" s="46"/>
      <c r="AC62" s="48"/>
      <c r="AD62" s="45"/>
    </row>
    <row r="63" spans="2:30" ht="18.75" customHeight="1" x14ac:dyDescent="0.3">
      <c r="B63" s="45"/>
      <c r="C63" s="45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6"/>
      <c r="AA63" s="46"/>
      <c r="AB63" s="46"/>
      <c r="AC63" s="48"/>
      <c r="AD63" s="45"/>
    </row>
    <row r="64" spans="2:30" ht="18.75" customHeight="1" x14ac:dyDescent="0.3">
      <c r="B64" s="45"/>
      <c r="C64" s="45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6"/>
      <c r="AA64" s="46"/>
      <c r="AB64" s="46"/>
      <c r="AC64" s="48"/>
      <c r="AD64" s="45"/>
    </row>
    <row r="65" spans="2:30" ht="18.75" customHeight="1" x14ac:dyDescent="0.3">
      <c r="B65" s="45"/>
      <c r="C65" s="45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6"/>
      <c r="AA65" s="46"/>
      <c r="AB65" s="46"/>
      <c r="AC65" s="48"/>
      <c r="AD65" s="45"/>
    </row>
    <row r="66" spans="2:30" ht="18.75" customHeight="1" x14ac:dyDescent="0.3">
      <c r="B66" s="45"/>
      <c r="C66" s="45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6"/>
      <c r="AA66" s="46"/>
      <c r="AB66" s="46"/>
      <c r="AC66" s="48"/>
      <c r="AD66" s="45"/>
    </row>
  </sheetData>
  <mergeCells count="41">
    <mergeCell ref="D21:G21"/>
    <mergeCell ref="J21:M21"/>
    <mergeCell ref="D22:G22"/>
    <mergeCell ref="J22:M22"/>
    <mergeCell ref="D23:F23"/>
    <mergeCell ref="I23:L23"/>
    <mergeCell ref="D20:H20"/>
    <mergeCell ref="I20:J20"/>
    <mergeCell ref="K20:M20"/>
    <mergeCell ref="O20:Q20"/>
    <mergeCell ref="D19:H19"/>
    <mergeCell ref="I19:J19"/>
    <mergeCell ref="K19:M19"/>
    <mergeCell ref="O19:Q19"/>
    <mergeCell ref="D14:G14"/>
    <mergeCell ref="J14:M14"/>
    <mergeCell ref="D15:F15"/>
    <mergeCell ref="I15:L15"/>
    <mergeCell ref="N15:V15"/>
    <mergeCell ref="B1:AD2"/>
    <mergeCell ref="D3:Y3"/>
    <mergeCell ref="D5:H5"/>
    <mergeCell ref="I5:J5"/>
    <mergeCell ref="K5:M5"/>
    <mergeCell ref="O5:Q5"/>
    <mergeCell ref="N23:V23"/>
    <mergeCell ref="D24:G24"/>
    <mergeCell ref="J24:M24"/>
    <mergeCell ref="J6:M6"/>
    <mergeCell ref="D7:G7"/>
    <mergeCell ref="J7:M7"/>
    <mergeCell ref="D8:F8"/>
    <mergeCell ref="I8:L8"/>
    <mergeCell ref="D12:H12"/>
    <mergeCell ref="I12:J12"/>
    <mergeCell ref="K12:M12"/>
    <mergeCell ref="O12:Q12"/>
    <mergeCell ref="N8:V8"/>
    <mergeCell ref="D6:G6"/>
    <mergeCell ref="D13:G13"/>
    <mergeCell ref="J13:M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설계내역서</vt:lpstr>
      <vt:lpstr>산출근거</vt:lpstr>
      <vt:lpstr>일위대가목록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공사</cp:lastModifiedBy>
  <cp:lastPrinted>2024-04-15T03:00:32Z</cp:lastPrinted>
  <dcterms:created xsi:type="dcterms:W3CDTF">2024-03-28T03:31:31Z</dcterms:created>
  <dcterms:modified xsi:type="dcterms:W3CDTF">2024-05-20T10:41:15Z</dcterms:modified>
</cp:coreProperties>
</file>